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codeName="AcestRegistruDeLucru" defaultThemeVersion="124226"/>
  <mc:AlternateContent xmlns:mc="http://schemas.openxmlformats.org/markup-compatibility/2006">
    <mc:Choice Requires="x15">
      <x15ac:absPath xmlns:x15ac="http://schemas.microsoft.com/office/spreadsheetml/2010/11/ac" url="C:\2019_C\00_00 BEI Waste 2022\007 Livrabile\TO 05 Rev Ghiduri\A.1.1 Ghid Indicatori\"/>
    </mc:Choice>
  </mc:AlternateContent>
  <xr:revisionPtr revIDLastSave="0" documentId="13_ncr:1_{9B55C2DB-0A85-4120-B19C-47037B2B0F36}" xr6:coauthVersionLast="47" xr6:coauthVersionMax="47" xr10:uidLastSave="{00000000-0000-0000-0000-000000000000}"/>
  <bookViews>
    <workbookView xWindow="-120" yWindow="-120" windowWidth="29040" windowHeight="15720" firstSheet="1" activeTab="1" xr2:uid="{00000000-000D-0000-FFFF-FFFF00000000}"/>
  </bookViews>
  <sheets>
    <sheet name="Sheet4" sheetId="4" state="hidden" r:id="rId1"/>
    <sheet name="Anexa 3_START" sheetId="20" r:id="rId2"/>
    <sheet name="INSTRUCTIUNI" sheetId="2" r:id="rId3"/>
    <sheet name="INPUT" sheetId="3" r:id="rId4"/>
    <sheet name="OUTPUT" sheetId="17" r:id="rId5"/>
    <sheet name="Log in" sheetId="19" state="hidden" r:id="rId6"/>
    <sheet name="TAXA" sheetId="11" state="hidden" r:id="rId7"/>
    <sheet name="TARIF" sheetId="12" state="hidden" r:id="rId8"/>
  </sheets>
  <externalReferences>
    <externalReference r:id="rId9"/>
  </externalReferences>
  <definedNames>
    <definedName name="CEC" localSheetId="1">[1]INPUT!$E$8</definedName>
    <definedName name="CEC">INPUT!$E$8</definedName>
    <definedName name="DEP" localSheetId="1">[1]INPUT!$E$10</definedName>
    <definedName name="DEP">INPUT!#REF!</definedName>
    <definedName name="TVA">INPUT!$E$10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3" i="17" l="1"/>
  <c r="I45" i="17" s="1"/>
  <c r="M165" i="17"/>
  <c r="I135" i="17"/>
  <c r="M129" i="17"/>
  <c r="I129" i="17"/>
  <c r="M111" i="17"/>
  <c r="I115" i="17"/>
  <c r="I97" i="17"/>
  <c r="M93" i="17"/>
  <c r="I93" i="17"/>
  <c r="I79" i="17"/>
  <c r="I75" i="17"/>
  <c r="I73" i="17"/>
  <c r="I71" i="17"/>
  <c r="I55" i="17"/>
  <c r="I57" i="17"/>
  <c r="I53" i="17"/>
  <c r="I51" i="17"/>
  <c r="I49" i="17"/>
  <c r="G47" i="3"/>
  <c r="G104" i="3"/>
  <c r="I106" i="3"/>
  <c r="G102" i="3"/>
  <c r="E102" i="3"/>
  <c r="I45" i="3"/>
  <c r="I138" i="3"/>
  <c r="G135" i="3"/>
  <c r="G134" i="3"/>
  <c r="G136" i="3"/>
  <c r="I133" i="3"/>
  <c r="G133" i="3"/>
  <c r="G137" i="3" s="1"/>
  <c r="E127" i="17"/>
  <c r="G123" i="3"/>
  <c r="E109" i="17"/>
  <c r="I111" i="17" s="1"/>
  <c r="G119" i="3"/>
  <c r="G127" i="3"/>
  <c r="G138" i="3" l="1"/>
  <c r="K25" i="17"/>
  <c r="K23" i="17"/>
  <c r="K21" i="17"/>
  <c r="K19" i="17"/>
  <c r="K17" i="17"/>
  <c r="I37" i="3" l="1"/>
  <c r="G94" i="3" s="1"/>
  <c r="G115" i="3" l="1"/>
  <c r="G147" i="3" s="1"/>
  <c r="I150" i="3" l="1"/>
  <c r="I151" i="3"/>
  <c r="I149" i="3"/>
  <c r="I148" i="3"/>
  <c r="I147" i="3"/>
  <c r="E146" i="3"/>
  <c r="E147" i="3" s="1"/>
  <c r="E148" i="3" s="1"/>
  <c r="E149" i="3" s="1"/>
  <c r="E150" i="3" s="1"/>
  <c r="E151" i="3" s="1"/>
  <c r="E153" i="3" l="1"/>
  <c r="E152" i="3"/>
  <c r="I153" i="3"/>
  <c r="G135" i="17"/>
  <c r="G133" i="17"/>
  <c r="K171" i="17"/>
  <c r="K169" i="17"/>
  <c r="K167" i="17"/>
  <c r="K153" i="17"/>
  <c r="K151" i="17"/>
  <c r="K149" i="17"/>
  <c r="M183" i="17" l="1"/>
  <c r="I183" i="17"/>
  <c r="E163" i="17"/>
  <c r="I165" i="17" s="1"/>
  <c r="E145" i="17"/>
  <c r="G115" i="17"/>
  <c r="G113" i="17"/>
  <c r="G97" i="17"/>
  <c r="G95" i="17"/>
  <c r="I13" i="17" l="1"/>
  <c r="G31" i="17" s="1"/>
  <c r="G33" i="17" s="1"/>
  <c r="M25" i="17"/>
  <c r="M19" i="17"/>
  <c r="M21" i="17"/>
  <c r="I147" i="17"/>
  <c r="M23" i="17" s="1"/>
  <c r="M15" i="17" l="1"/>
  <c r="G35" i="17"/>
  <c r="G37" i="17" s="1"/>
  <c r="C163" i="17"/>
  <c r="C145" i="17"/>
  <c r="C127" i="17"/>
  <c r="C109" i="17"/>
  <c r="C91" i="17"/>
  <c r="C69" i="17"/>
  <c r="G49" i="17"/>
  <c r="K147" i="17" l="1"/>
  <c r="K93" i="17"/>
  <c r="K111" i="17"/>
  <c r="K185" i="17"/>
  <c r="K165" i="17"/>
  <c r="K129" i="17"/>
  <c r="C113" i="3" l="1"/>
  <c r="C117" i="3"/>
  <c r="C121" i="3"/>
  <c r="C125" i="3"/>
  <c r="C129" i="3"/>
  <c r="G49" i="3"/>
  <c r="E49" i="3"/>
  <c r="E47" i="3"/>
  <c r="E43" i="3"/>
  <c r="E41" i="3"/>
  <c r="I43" i="3"/>
  <c r="G100" i="3" s="1"/>
  <c r="I41" i="3"/>
  <c r="G98" i="3" s="1"/>
  <c r="K195" i="17"/>
  <c r="K193" i="17"/>
  <c r="G57" i="17"/>
  <c r="G79" i="17" s="1"/>
  <c r="G55" i="17"/>
  <c r="G77" i="17" s="1"/>
  <c r="K191" i="17"/>
  <c r="K189" i="17"/>
  <c r="K187" i="17"/>
  <c r="G53" i="17"/>
  <c r="G75" i="17" s="1"/>
  <c r="G51" i="17"/>
  <c r="G73" i="17" s="1"/>
  <c r="G71" i="17"/>
  <c r="G47" i="17"/>
  <c r="L84" i="12"/>
  <c r="E91" i="17" l="1"/>
  <c r="Z87" i="12"/>
  <c r="Z88" i="12"/>
  <c r="Z89" i="12"/>
  <c r="Z86" i="12"/>
  <c r="D93" i="12"/>
  <c r="D92" i="12"/>
  <c r="D91" i="12"/>
  <c r="D90" i="12"/>
  <c r="D89" i="12"/>
  <c r="D88" i="12"/>
  <c r="D87" i="12"/>
  <c r="D86" i="12"/>
  <c r="X84" i="12"/>
  <c r="V84" i="12"/>
  <c r="T84" i="12"/>
  <c r="R84" i="12"/>
  <c r="P84" i="12"/>
  <c r="N84" i="12"/>
  <c r="U51" i="11"/>
  <c r="S51" i="11"/>
  <c r="Q51" i="11"/>
  <c r="O51" i="11"/>
  <c r="M51" i="11"/>
  <c r="K51" i="11"/>
  <c r="I51" i="11"/>
  <c r="G106" i="3"/>
  <c r="G150" i="3" s="1"/>
  <c r="I39" i="3"/>
  <c r="G96" i="3" s="1"/>
  <c r="E6" i="3"/>
  <c r="M169" i="17" l="1"/>
  <c r="M171" i="17"/>
  <c r="M167" i="17"/>
  <c r="M45" i="17"/>
  <c r="I113" i="17"/>
  <c r="M151" i="17" s="1"/>
  <c r="I133" i="17"/>
  <c r="M153" i="17" s="1"/>
  <c r="M147" i="17"/>
  <c r="I77" i="17"/>
  <c r="I95" i="17"/>
  <c r="M17" i="17"/>
  <c r="I81" i="17"/>
  <c r="I167" i="17"/>
  <c r="I149" i="17"/>
  <c r="I131" i="17"/>
  <c r="I99" i="17"/>
  <c r="M187" i="17" s="1"/>
  <c r="I117" i="17"/>
  <c r="I59" i="17"/>
  <c r="H95" i="12"/>
  <c r="N95" i="12"/>
  <c r="N92" i="12"/>
  <c r="N90" i="12"/>
  <c r="L92" i="12"/>
  <c r="H87" i="12"/>
  <c r="X95" i="12"/>
  <c r="H93" i="12"/>
  <c r="V95" i="12"/>
  <c r="T95" i="12"/>
  <c r="H91" i="12"/>
  <c r="R95" i="12"/>
  <c r="H90" i="12"/>
  <c r="P95" i="12"/>
  <c r="H89" i="12"/>
  <c r="N93" i="12"/>
  <c r="N91" i="12"/>
  <c r="H88" i="12"/>
  <c r="L93" i="12"/>
  <c r="L91" i="12"/>
  <c r="H92" i="12"/>
  <c r="L95" i="12"/>
  <c r="L90" i="12"/>
  <c r="I47" i="3"/>
  <c r="I47" i="17" l="1"/>
  <c r="E105" i="17"/>
  <c r="E141" i="17"/>
  <c r="E177" i="17"/>
  <c r="M193" i="17"/>
  <c r="M195" i="17"/>
  <c r="M191" i="17"/>
  <c r="M149" i="17"/>
  <c r="E159" i="17" s="1"/>
  <c r="E123" i="17"/>
  <c r="M185" i="17"/>
  <c r="M189" i="17"/>
  <c r="J86" i="12"/>
  <c r="Z92" i="12"/>
  <c r="M52" i="11"/>
  <c r="I52" i="11"/>
  <c r="K52" i="11"/>
  <c r="N94" i="12"/>
  <c r="P94" i="12" s="1"/>
  <c r="Z90" i="12"/>
  <c r="H94" i="12"/>
  <c r="Z95" i="12"/>
  <c r="Z93" i="12"/>
  <c r="Z91" i="12"/>
  <c r="L94" i="12"/>
  <c r="G177" i="17" l="1"/>
  <c r="I177" i="17" s="1"/>
  <c r="K177" i="17" s="1"/>
  <c r="G141" i="17"/>
  <c r="I141" i="17" s="1"/>
  <c r="K141" i="17" s="1"/>
  <c r="G201" i="17"/>
  <c r="G105" i="17"/>
  <c r="I105" i="17" s="1"/>
  <c r="K105" i="17" s="1"/>
  <c r="G159" i="17"/>
  <c r="I159" i="17" s="1"/>
  <c r="K159" i="17" s="1"/>
  <c r="G123" i="17"/>
  <c r="I123" i="17" s="1"/>
  <c r="K123" i="17" s="1"/>
  <c r="M71" i="17"/>
  <c r="E87" i="17" s="1"/>
  <c r="R94" i="12"/>
  <c r="T94" i="12" s="1"/>
  <c r="V94" i="12" s="1"/>
  <c r="X94" i="12" s="1"/>
  <c r="G87" i="17" l="1"/>
  <c r="I87" i="17" s="1"/>
  <c r="K87" i="17" s="1"/>
  <c r="G149" i="3"/>
  <c r="G148" i="3"/>
  <c r="E94" i="3"/>
  <c r="E106" i="3" s="1"/>
  <c r="E39" i="3"/>
  <c r="E45" i="3" s="1"/>
  <c r="E114" i="3" l="1"/>
  <c r="E96" i="3"/>
  <c r="E98" i="3" s="1"/>
  <c r="E100" i="3" s="1"/>
  <c r="E104" i="3" s="1"/>
  <c r="E115" i="3" l="1"/>
  <c r="E118" i="3"/>
  <c r="E119" i="3" l="1"/>
  <c r="E122" i="3"/>
  <c r="O52" i="11" l="1"/>
  <c r="U52" i="11"/>
  <c r="Q52" i="11"/>
  <c r="S52" i="11"/>
  <c r="E201" i="17"/>
  <c r="W53" i="11"/>
  <c r="E123" i="3"/>
  <c r="E126" i="3"/>
  <c r="I201" i="17" l="1"/>
  <c r="E127" i="3"/>
  <c r="E132" i="3" l="1"/>
  <c r="E133" i="3" s="1"/>
  <c r="E134" i="3" s="1"/>
  <c r="E135" i="3" s="1"/>
  <c r="E136" i="3" s="1"/>
  <c r="E137" i="3" s="1"/>
  <c r="E131" i="3"/>
  <c r="E130" i="3"/>
  <c r="G151" i="3"/>
  <c r="E138" i="3" l="1"/>
  <c r="G153" i="3"/>
  <c r="M13" i="17" s="1"/>
  <c r="I31" i="17" s="1"/>
  <c r="I33" i="17" s="1"/>
  <c r="F85" i="12"/>
  <c r="E52" i="11"/>
  <c r="E65" i="17" l="1"/>
  <c r="G52" i="11"/>
  <c r="Y52" i="11" s="1"/>
  <c r="G65" i="17" l="1"/>
  <c r="I65" i="17" s="1"/>
  <c r="K65" i="17" s="1"/>
  <c r="K31" i="17"/>
  <c r="I35" i="17"/>
  <c r="I37" i="17" s="1"/>
</calcChain>
</file>

<file path=xl/sharedStrings.xml><?xml version="1.0" encoding="utf-8"?>
<sst xmlns="http://schemas.openxmlformats.org/spreadsheetml/2006/main" count="378" uniqueCount="194">
  <si>
    <t>IPOTEZE GENERALE</t>
  </si>
  <si>
    <t>TAXA</t>
  </si>
  <si>
    <t>TARIF</t>
  </si>
  <si>
    <t>MIXT</t>
  </si>
  <si>
    <t>STATIE DE TRANSFER</t>
  </si>
  <si>
    <t>DA</t>
  </si>
  <si>
    <t>NU</t>
  </si>
  <si>
    <t>tone/luna</t>
  </si>
  <si>
    <t>tone/an</t>
  </si>
  <si>
    <t>UM</t>
  </si>
  <si>
    <t>PROGRAMAT</t>
  </si>
  <si>
    <t>REALIZAT</t>
  </si>
  <si>
    <t>TOTAL DESEURI GENERATE</t>
  </si>
  <si>
    <t>INDICATORI DE PERFORMANȚĂ</t>
  </si>
  <si>
    <t>VALOARE</t>
  </si>
  <si>
    <t>%</t>
  </si>
  <si>
    <t>CANTITATEA GENERATA DE DEȘEURI CONFORM DETERMINARII DE COMPOZITIE</t>
  </si>
  <si>
    <t>TOTAL DESEURI COLECTATE</t>
  </si>
  <si>
    <t>VALOARE CEC (LEI/TONA)</t>
  </si>
  <si>
    <t>FLUXURI DE DESEURI IN INSTALATIILE DE TRATARE</t>
  </si>
  <si>
    <t>INPUT BIODESEURI COLECTATE SEPARAT</t>
  </si>
  <si>
    <t>INPUT DESEURI RECICLABILE COLECTATE SEPARAT</t>
  </si>
  <si>
    <t>lei/luna</t>
  </si>
  <si>
    <t>lei/an</t>
  </si>
  <si>
    <t>INFRASTRUCTURA EXISTENTA</t>
  </si>
  <si>
    <t>MECANISM DE PLATA IN ZONA DE COLECTARE PE BAZA DE TAXA</t>
  </si>
  <si>
    <t>MECANISM DE PLATA IN ZONA DE COLECTARE PE BAZA DE TARIF</t>
  </si>
  <si>
    <t>UTILIZATORI</t>
  </si>
  <si>
    <t>OPERATOR DEPOZIT</t>
  </si>
  <si>
    <t>OPERATOR COLECTARE</t>
  </si>
  <si>
    <t>ADI/UAT</t>
  </si>
  <si>
    <t>ENTITATE CARE INCASEAZA</t>
  </si>
  <si>
    <t>ENTITATE CARE PLATESTE</t>
  </si>
  <si>
    <t>Indica celule care contin formule sau valori predefinite.</t>
  </si>
  <si>
    <t>NA</t>
  </si>
  <si>
    <t>TOTAL PLATIT DE OPERATORI</t>
  </si>
  <si>
    <t>OPERATOR STATIE DE TRANSFER</t>
  </si>
  <si>
    <t>TOTAL PLATIT CATRE OPERATORII DE TRATARE</t>
  </si>
  <si>
    <t>TOTAL INCASAT DE LA OPERATORII DE TRATARE</t>
  </si>
  <si>
    <t>Indica celule in care se introduc valori sau in cadrul carora se alege o optiune dintr-o lista predefinita.</t>
  </si>
  <si>
    <t>DETERMINARI DE COMPOZITIE (%)</t>
  </si>
  <si>
    <t>OPERATORI</t>
  </si>
  <si>
    <t>OPERATOR DE COLECTARE SI TRANSPORT</t>
  </si>
  <si>
    <t>UTILIZATORI CASNICI SI NONCASNICI</t>
  </si>
  <si>
    <t>BALANTA FINALA</t>
  </si>
  <si>
    <t>OPERATORUL DE COLECTARE SI TRANSPORT</t>
  </si>
  <si>
    <t>AFM</t>
  </si>
  <si>
    <t>CHECK</t>
  </si>
  <si>
    <r>
      <t>IP pentru colectarea separată a deșeurilor de hârtie, metal, plastic și sticlă [</t>
    </r>
    <r>
      <rPr>
        <i/>
        <sz val="10"/>
        <color rgb="FFFF0000"/>
        <rFont val="Calibri"/>
        <family val="2"/>
        <scheme val="minor"/>
      </rPr>
      <t>ipcs reciclabile</t>
    </r>
    <r>
      <rPr>
        <sz val="10"/>
        <color theme="1"/>
        <rFont val="Calibri"/>
        <family val="2"/>
        <scheme val="minor"/>
      </rPr>
      <t>]</t>
    </r>
  </si>
  <si>
    <r>
      <t>IP pentru colectarea separată a biodeșeurilor menajere și similare [</t>
    </r>
    <r>
      <rPr>
        <i/>
        <sz val="10"/>
        <color rgb="FFFF0000"/>
        <rFont val="Calibri"/>
        <family val="2"/>
        <scheme val="minor"/>
      </rPr>
      <t>ipcs biodeseuri</t>
    </r>
    <r>
      <rPr>
        <sz val="10"/>
        <color theme="1"/>
        <rFont val="Calibri"/>
        <family val="2"/>
        <scheme val="minor"/>
      </rPr>
      <t>]</t>
    </r>
  </si>
  <si>
    <r>
      <t>IP pentru operarea instalației de tratare mecano-biologică privind reziduurile și deșeurile tratate depozitate [</t>
    </r>
    <r>
      <rPr>
        <i/>
        <sz val="10"/>
        <color rgb="FFFF0000"/>
        <rFont val="Calibri"/>
        <family val="2"/>
        <scheme val="minor"/>
      </rPr>
      <t>ip tmb reziduuri</t>
    </r>
    <r>
      <rPr>
        <sz val="10"/>
        <color theme="1"/>
        <rFont val="Calibri"/>
        <family val="2"/>
        <scheme val="minor"/>
      </rPr>
      <t>]</t>
    </r>
  </si>
  <si>
    <t>Foaia de calcul "INPUT"</t>
  </si>
  <si>
    <t xml:space="preserve">INSTALATIE INTEGRATA </t>
  </si>
  <si>
    <r>
      <t>IP pentru colectarea separată a deseurilor voluminoase [</t>
    </r>
    <r>
      <rPr>
        <i/>
        <sz val="10"/>
        <color rgb="FFFF0000"/>
        <rFont val="Calibri"/>
        <family val="2"/>
        <scheme val="minor"/>
      </rPr>
      <t>ip voluminoase colectate</t>
    </r>
    <r>
      <rPr>
        <sz val="10"/>
        <color theme="1"/>
        <rFont val="Calibri"/>
        <family val="2"/>
        <scheme val="minor"/>
      </rPr>
      <t>]</t>
    </r>
  </si>
  <si>
    <r>
      <t>IP pentru operarea instalatiei de compostare privind reziduurile [</t>
    </r>
    <r>
      <rPr>
        <i/>
        <sz val="10"/>
        <color rgb="FFFF0000"/>
        <rFont val="Calibri"/>
        <family val="2"/>
        <scheme val="minor"/>
      </rPr>
      <t>ip ic reziduuri</t>
    </r>
    <r>
      <rPr>
        <sz val="10"/>
        <color theme="1"/>
        <rFont val="Calibri"/>
        <family val="2"/>
        <scheme val="minor"/>
      </rPr>
      <t>]</t>
    </r>
  </si>
  <si>
    <r>
      <t>IP pentru operarea instalației de digestie anaerobă privind reziduurile [</t>
    </r>
    <r>
      <rPr>
        <i/>
        <sz val="10"/>
        <color rgb="FFFF0000"/>
        <rFont val="Calibri"/>
        <family val="2"/>
        <scheme val="minor"/>
      </rPr>
      <t>ip da reziduuri</t>
    </r>
    <r>
      <rPr>
        <sz val="10"/>
        <color theme="1"/>
        <rFont val="Calibri"/>
        <family val="2"/>
        <scheme val="minor"/>
      </rPr>
      <t xml:space="preserve">] </t>
    </r>
  </si>
  <si>
    <t>DESEURI RECICLABILE MENAJERE SI SIMILARE COLECTATE SEPARAT</t>
  </si>
  <si>
    <t>BIODESEURI MENAJERE SI SIMILARE COLECTATE SEPARAT</t>
  </si>
  <si>
    <t>DESEURI PERICULOASE MENAJERE COLECTATE SEPARAT</t>
  </si>
  <si>
    <t>DESEURI REZIDUALE MENAJERE SI SIMILARE</t>
  </si>
  <si>
    <t>DESEURI VOLUMINOASE COLECTATE SEPARAT</t>
  </si>
  <si>
    <t>OUTPUT - REZIDUURI SI DESEURI TRATATE ELIMINATE PRIN DEPOZITARE</t>
  </si>
  <si>
    <t>INPUT - CANTITATEA TOTALA DE DESEURI ACCEPTATE LA IIDT</t>
  </si>
  <si>
    <t>INPUT - CANTITATEA TOTALA DE DESEURI ACCEPTATA LA INSTALATIA TMB</t>
  </si>
  <si>
    <t>STATIE DE SORTARE A DESEURILOR RECICLABILE COLECTATE SEPARAT</t>
  </si>
  <si>
    <t xml:space="preserve"> STATIE DE COMPOSTARE A BIODESEURILOR COLECTATE SEPARAT</t>
  </si>
  <si>
    <t>INSTALATIE DE DIGESTIE ANAEROBA A BIODESEURILOR COLECTATE SEPARAT</t>
  </si>
  <si>
    <t>INSTALATIE TMB A DESEURILOR REZIDUALE</t>
  </si>
  <si>
    <t>OUTPUT - REZIDUURI ELIMINATE PRIN DEPOZITARE</t>
  </si>
  <si>
    <t>OUTPUT - REZIDUURI DESTINATE TRATARII SAU ELIMINARII PRIN DEPOZITARE</t>
  </si>
  <si>
    <t>CALCUL PENALITATI SUB FORMA DE CEC SI CHELTUIELI DE DEPOZITARE</t>
  </si>
  <si>
    <t>VERIFICARE APLICABILITATE PENALITATI</t>
  </si>
  <si>
    <t>Data modificarii</t>
  </si>
  <si>
    <t>Descriere</t>
  </si>
  <si>
    <t>Nr. crt</t>
  </si>
  <si>
    <t>Introducerea optiunii de reducere a reziduurilor de la SS cu cantitatea de reziduuri care este trimisa la valorificare energetica</t>
  </si>
  <si>
    <t>foaia de calcul "INPUT", celulele: G65, G99
foaia de calcul "CEC&amp;DEP", celulele: I8
foaia de calcul "FLUXURI", celulele: I66</t>
  </si>
  <si>
    <t>foaia de calcul "INPUT", celulele: E26
foaia de calcul "CEC&amp;DEP", celulele: G12, I12, K12
foaia de calcul "FLUXURI", inserat randurile 110, 112 si 114 si celule M128, M130, M132, M146, M148, M150, M164, M166, M168</t>
  </si>
  <si>
    <t>Reziduurile rezultate in urma procesului de tratare anaeroba sunt tratate la TMB/instalatii integrate</t>
  </si>
  <si>
    <t>Unde a fost implementata modificarea</t>
  </si>
  <si>
    <t>Foaia de calcul "CEC+DEP", celula: G6</t>
  </si>
  <si>
    <t>Erori formule</t>
  </si>
  <si>
    <t>Foaia de calcul "Fluxuri"</t>
  </si>
  <si>
    <t>Indica celule care contin variabile care nu sunt aplicabile zonei de colectare tinta.</t>
  </si>
  <si>
    <t>Celulele E5, E6</t>
  </si>
  <si>
    <t>Coloana G</t>
  </si>
  <si>
    <t>Coloana I</t>
  </si>
  <si>
    <t>Coloana K</t>
  </si>
  <si>
    <t>Coloana C</t>
  </si>
  <si>
    <t>Coloana E</t>
  </si>
  <si>
    <t>Coloana M</t>
  </si>
  <si>
    <t xml:space="preserve">Corectare eroare formule Operator statie de transfer </t>
  </si>
  <si>
    <t>Foaia de calcul ”Fluxuri”</t>
  </si>
  <si>
    <t>Procent deseuri tratate care sunt transmise la valorificare energetica</t>
  </si>
  <si>
    <t>REZIDUURILE REZULTATE IN URMA PROCESULUI DE SORTARE SUNT TRATATE IN CADRUL SMID (nu la operatori economici externi (ex. ciment))</t>
  </si>
  <si>
    <t>REZIDUURILE REZULTATE IN URMA PROCESULUI DE COMPOSTARE SUNT TRATATE IN CADRUL SMID (nu la operatori economici externi (ex. ciment))</t>
  </si>
  <si>
    <t>REZIDUURILE REZULTATE IN URMA PROCESULUI DE DIGESTIE SUNT TRATATE IN CADRUL SMID (nu la operatori economici externi (ex. ciment))</t>
  </si>
  <si>
    <t>DESEURI RECICLABILE MENAJERE SI SIMILARE GENERATE</t>
  </si>
  <si>
    <t>BIODESEURI MENAJERE SI SIMILARE GENERATE</t>
  </si>
  <si>
    <t>DESEURI VOLUMINOASE GENERATE</t>
  </si>
  <si>
    <t>DESEURI PERICULOASE MENAJERE GENERATE</t>
  </si>
  <si>
    <t>DESEURI REZIDUALE MENAJERE SI SIMILARE GENERATE</t>
  </si>
  <si>
    <t>COTA TVA (%)</t>
  </si>
  <si>
    <t>DEPOZIT</t>
  </si>
  <si>
    <t xml:space="preserve">INPUT  </t>
  </si>
  <si>
    <t>INPUT DESEURI REZIDUALE COLECTATE SEPARAT SI NETRATATE</t>
  </si>
  <si>
    <t>TOTAL</t>
  </si>
  <si>
    <t>INPUT REZIDUURI REZULTATE DIN PROCESUL DE SORTARE SI DESTINATE A FI ELIMINATE PRIN DEPOZITARE</t>
  </si>
  <si>
    <t>INPUT REZIDUURI REZULTATE DIN PROCESUL DE COMPOSTARE SI DESTINATE A FI ELIMINATE PRIN DEPOZITARE</t>
  </si>
  <si>
    <t>INPUT REZIDUURI REZULTATE DIN PROCESUL DE DIGESTIE SI DESTINATE A FI ELIMINATE PRIN DEPOZITARE</t>
  </si>
  <si>
    <t>INPUT REZIDUURI SI DESEURI TRATATE REZULTATE DIN PROCESUL DE TRATARE MECANO BIOLOGICA</t>
  </si>
  <si>
    <t xml:space="preserve">INPUT REZIDUURI SI DESEURI TRATATE REZULTATE DIN INSTALATIA INTEGRATA </t>
  </si>
  <si>
    <t xml:space="preserve">CANTITATEA COLECTATA DE DEȘEURI </t>
  </si>
  <si>
    <t>TVA</t>
  </si>
  <si>
    <t>DESEURI REZIDUALE, REZIDUURI PE BAZA CARORA SE CALCULEAZA CEC (TONE)</t>
  </si>
  <si>
    <t>INPUT</t>
  </si>
  <si>
    <t>OUTPUT</t>
  </si>
  <si>
    <t>Foaia de calcul "OUTPUT"</t>
  </si>
  <si>
    <t>Celula G67</t>
  </si>
  <si>
    <t>Celula G77</t>
  </si>
  <si>
    <t>Se bifeaza optiunea "DA" in situatia in care reziduurile rezultate din procesele de tratare sunt tratate in instalatii de tratare specifice din cadrul SMID-ului si NU la operatori economici externi (de exemplu, la fabricile de ciment).</t>
  </si>
  <si>
    <t>Se selecteaza perioada pentru care se calculeaza CEC care se include in taxele sau facturile utilizatorilor sau CEC penalizator in situatia neindeplinirii indicatorilor de performanta, prevazuti in contractele de delegare</t>
  </si>
  <si>
    <t>Se vor introduce cantitatile de reziduuri si deseuri tratate, rezultate din procesele de tratare si care sunt destinate a fi tratate in cadrul SMID-ului sau sunt destinate a fi eliminate prin depozitare, dupa caz.</t>
  </si>
  <si>
    <t xml:space="preserve">Se va introduce cantitatea programata de deșeuri reziduale, inclusiv reziduuri menajere și similare și alte deșeuri colectate separat decât cele de hârtie, metal, plastic și sticlă, prevazuta in fisa de fundamentare si care este destinata a fi eliminata prin depozitare fara a fi tratata in instalatii specifice de tratare a deseurilor reziduale.   </t>
  </si>
  <si>
    <t>CANTITATEA DE DESEURI REZIDUALE, REZIDUURI SI DESEURI TRATATE, DUPA CAZ, PE BAZA CAREIA SE CALCULEAZA PENALITATI 
(TONE)</t>
  </si>
  <si>
    <t>PENALITATI SUB FORMA DE CEC SI CHELTUIELI DE DEPOZITARE (LEI FARA TVA)</t>
  </si>
  <si>
    <t>PENALITATI SUB FORMA DE CEC SI CHELTUIELI DE DEPOZITARE (LEI CU TVA)</t>
  </si>
  <si>
    <t>INSTRUCTIUNI DE UTILIZARE MACHETA "CEC"</t>
  </si>
  <si>
    <t>SCOP</t>
  </si>
  <si>
    <t>REGULI DE COMPLETARE</t>
  </si>
  <si>
    <r>
      <t>IP pentru operarea stației/stațiilor de sortare [</t>
    </r>
    <r>
      <rPr>
        <i/>
        <sz val="10"/>
        <color rgb="FFFF0000"/>
        <rFont val="Calibri"/>
        <family val="2"/>
        <scheme val="minor"/>
      </rPr>
      <t>ip sortare</t>
    </r>
    <r>
      <rPr>
        <sz val="10"/>
        <color theme="1"/>
        <rFont val="Calibri"/>
        <family val="2"/>
        <scheme val="minor"/>
      </rPr>
      <t>]</t>
    </r>
  </si>
  <si>
    <t>OPERATORI SALUBRIZARE</t>
  </si>
  <si>
    <t>ENTITATEA CATRE CARE SE PLATESTE</t>
  </si>
  <si>
    <t>ENTITATEA DE LA CARE SE INCASEAZA</t>
  </si>
  <si>
    <t>DIFERENTA</t>
  </si>
  <si>
    <t>din care cantitățile de deșeuri CLO, astfel cum sunt definite la art. 9^2 lit. b) din OUG nr. 196/2005, provenite dintr-o instalație integrată de tratare a deșeurilor municipale</t>
  </si>
  <si>
    <r>
      <t>IP pentru colectarea separată a deseurilor periculoase menajere [</t>
    </r>
    <r>
      <rPr>
        <i/>
        <sz val="10"/>
        <color rgb="FFFF0000"/>
        <rFont val="Calibri"/>
        <family val="2"/>
        <scheme val="minor"/>
      </rPr>
      <t>ipcs periculoase colectate</t>
    </r>
    <r>
      <rPr>
        <sz val="10"/>
        <color theme="1"/>
        <rFont val="Calibri"/>
        <family val="2"/>
        <scheme val="minor"/>
      </rPr>
      <t>]</t>
    </r>
  </si>
  <si>
    <r>
      <t>IP pentru colectarea separată a deseurilor textile menajere [</t>
    </r>
    <r>
      <rPr>
        <i/>
        <sz val="10"/>
        <color rgb="FFFF0000"/>
        <rFont val="Calibri"/>
        <family val="2"/>
        <scheme val="minor"/>
      </rPr>
      <t>ipcs textile colectate</t>
    </r>
    <r>
      <rPr>
        <sz val="10"/>
        <color theme="1"/>
        <rFont val="Calibri"/>
        <family val="2"/>
        <scheme val="minor"/>
      </rPr>
      <t>]</t>
    </r>
  </si>
  <si>
    <r>
      <t>IP pentru compostarea deșeurilor biodegradabile colectate separat  in cadrul instalației integrate de tratare a deșeurilor, privind reziduurile [</t>
    </r>
    <r>
      <rPr>
        <i/>
        <sz val="10"/>
        <color rgb="FFFF0000"/>
        <rFont val="Calibri"/>
        <family val="2"/>
        <scheme val="minor"/>
      </rPr>
      <t>ip iitd-ic reziduuri</t>
    </r>
    <r>
      <rPr>
        <sz val="10"/>
        <color theme="1"/>
        <rFont val="Calibri"/>
        <family val="2"/>
        <scheme val="minor"/>
      </rPr>
      <t>]</t>
    </r>
  </si>
  <si>
    <r>
      <t>IP pentru tratarea anaerobă a deșeurilor biodegradabile colectate separat  in cadrul instalației integrate de tratare a deșeurilor, privind reziduurile [</t>
    </r>
    <r>
      <rPr>
        <i/>
        <sz val="10"/>
        <color rgb="FFFF0000"/>
        <rFont val="Calibri"/>
        <family val="2"/>
        <scheme val="minor"/>
      </rPr>
      <t>ip iitd-da reziduuri</t>
    </r>
    <r>
      <rPr>
        <sz val="10"/>
        <color theme="1"/>
        <rFont val="Calibri"/>
        <family val="2"/>
        <scheme val="minor"/>
      </rPr>
      <t>]</t>
    </r>
  </si>
  <si>
    <r>
      <t>IP pentru tratare mecano-biologică a deșeurilor reziduale in cadrul instalației integrate de tratare a deșeurilor, privind RDF/ SRF [</t>
    </r>
    <r>
      <rPr>
        <i/>
        <sz val="10"/>
        <color rgb="FFFF0000"/>
        <rFont val="Calibri"/>
        <family val="2"/>
        <scheme val="minor"/>
      </rPr>
      <t>ip iitd-RDF/SRF</t>
    </r>
    <r>
      <rPr>
        <sz val="10"/>
        <color theme="1"/>
        <rFont val="Calibri"/>
        <family val="2"/>
        <scheme val="minor"/>
      </rPr>
      <t>]</t>
    </r>
  </si>
  <si>
    <r>
      <t>IP pentru operarea instalației integrate de tratare a deșeurilor, privind reziduurile și deșeurile tratate depozitate [</t>
    </r>
    <r>
      <rPr>
        <i/>
        <sz val="10"/>
        <color rgb="FFFF0000"/>
        <rFont val="Calibri"/>
        <family val="2"/>
        <scheme val="minor"/>
      </rPr>
      <t>ip iitd reziduuri</t>
    </r>
    <r>
      <rPr>
        <sz val="10"/>
        <color theme="1"/>
        <rFont val="Calibri"/>
        <family val="2"/>
        <scheme val="minor"/>
      </rPr>
      <t>]</t>
    </r>
  </si>
  <si>
    <r>
      <t>IP pentru operarea instalației de tratare mecano-biologică, privind RDF  [</t>
    </r>
    <r>
      <rPr>
        <i/>
        <sz val="10"/>
        <color rgb="FFFF0000"/>
        <rFont val="Calibri"/>
        <family val="2"/>
        <scheme val="minor"/>
      </rPr>
      <t>ip tmb RDF</t>
    </r>
    <r>
      <rPr>
        <sz val="10"/>
        <color theme="1"/>
        <rFont val="Calibri"/>
        <family val="2"/>
        <scheme val="minor"/>
      </rPr>
      <t>]</t>
    </r>
  </si>
  <si>
    <r>
      <t>IP pentru tratarea deșeurilor reciclabile colectate separat în cadrul instalației integrate de tratare a deșeurilor [</t>
    </r>
    <r>
      <rPr>
        <i/>
        <sz val="10"/>
        <color rgb="FFFF0000"/>
        <rFont val="Calibri"/>
        <family val="2"/>
        <scheme val="minor"/>
      </rPr>
      <t>ip iitd-reciclabile</t>
    </r>
    <r>
      <rPr>
        <sz val="10"/>
        <color theme="1"/>
        <rFont val="Calibri"/>
        <family val="2"/>
        <scheme val="minor"/>
      </rPr>
      <t>]</t>
    </r>
  </si>
  <si>
    <t>INPUT - CANTITATEA TOTALA DE DESEURI DE HARTIE, METAL, PLASTIC SI STICLA COLECTATE SEPARAT ACCEPTATA LA STATIA DE SORTARE DIN CADRUL IITD</t>
  </si>
  <si>
    <t>INPUT - CANTITATEA TOTALA DE BIODESEURI COLECTATE SEPARAT ACCEPTATA LA IITD</t>
  </si>
  <si>
    <t>INPUT - CANTITATEA TOTALA DE DESEURI REZIDUALE ACCEPTATA LA IITD</t>
  </si>
  <si>
    <t>OUTPUT - REZIDUURI REZULTATE DIN PROCESUL DE COMPOSTARE SAU DIGESTIE A BIODESEURILOR, DESTINATE ELIMINARII PRIN DEPOZITARE</t>
  </si>
  <si>
    <t>OUTPUT - REZIDUURI REZULTATE DIN PROCESUL DE SORTARE A DESEURILOR RECICLABILE, DESTINATE ELIMINARII PRIN DEPOZITARE</t>
  </si>
  <si>
    <t>OUTPUT - REZIDUURI REZULTATE DIN PROCESUL DE TRATARE A DESEURILOR REZIDUALE SI A REZIDUURILOR, DESTINATE ELIMINARII PRIN DEPOZITARE</t>
  </si>
  <si>
    <t>OUTPUT - CANTITATEA TOTALA DE RDF/SRF TRIMISA LA VALORIFICARE ENERGETICA</t>
  </si>
  <si>
    <t>PENALITATI SUB FORMA DE CEC (LEI FARA TVA)</t>
  </si>
  <si>
    <t>DESEURI TEXTILE MENAJERE GENERATE</t>
  </si>
  <si>
    <t>DESEURI TEXTILE MENAJERE COLECTATE SEPARAT</t>
  </si>
  <si>
    <t>Celulule E17, E19, E22, E25, E28, E30</t>
  </si>
  <si>
    <t>Celulele E20, E23 si E26</t>
  </si>
  <si>
    <t>Celula E37</t>
  </si>
  <si>
    <t>Randurile 37-49</t>
  </si>
  <si>
    <t>Se introduc date cu privire la determinarile de compozitie si cantitatea totala de deseuri menajere si similare generata in zona pentru care se calculeaza CEC.</t>
  </si>
  <si>
    <t>Se selecteaza optiunile cu privire la instalatiile de tratare care deservesc zona pentru care se calculeaza CEC.</t>
  </si>
  <si>
    <t>Randurile 56-87</t>
  </si>
  <si>
    <t>Macheta "CEC" se poate utiliza in 2 (doua) situatii:
- calculul cantitatilor de deseuri reziduale, reziduuri si deseuri tratate pe baza carora se determina CEC-ul care vor fi prevazute in valoarea taxelor sau a facturilor utilizatorilor serviciului de salubrizare;
- calculul cantitatilor de deseuri reziduale, reziduuri si deseuri tratate pe baza carora se determina CEC-ul care se aplica ca PENALITATI pentru neindeplinirea indicatorilor de performanta, prevazuti in contractele de delegare.</t>
  </si>
  <si>
    <t>Indica celule care atentioneaza. De exemplu, in foaia de calcul "OUTPUT", atentioneaza situatiile in care se aplica penalitatile sub forma CEC .</t>
  </si>
  <si>
    <t>Se introduc date cu privire la mecanismul de plata. In situatia in care la nivelul zonei vizata este implementat un mecanism mixt de plata, se vor introduce procentele specifice calculate in functie de cantitatile de deseuri colectate in mecanismul de plata prin taxa si de cantitatile de deseuri colectate in mecanismul de plata prin tarif.</t>
  </si>
  <si>
    <t>Se introduc date cu privire la valoarea indicatorilor de performanta, prevazuti in contractele de delegare, a caror nerealizare este penalizata cu CEC si cheltuieli de depozitare.
In cazul indicatorului de performanta pentru colectarea separata a biodeseurilor menajere si similare, se va avea in vedere calculul unei valori medii ponderate daca in zona de colectare tinta, activitatea de colectare separata se realizează numai în anumite medii de locuire (de ex. numai în zona de case din mediul urban). De exemplu, daca din cantitatea totala de biodeseuri generata, doar pentru 60% se realizeaza colectare separata iar indicatorul de colectare separata, prevazut in contractul de delegare, este de 80%, valoarea care va fi prevazuta in celula "G58" din foaia de lucru "INPUT" este 48% (60% x 80% + 40% x 0%).</t>
  </si>
  <si>
    <t>Celula G70</t>
  </si>
  <si>
    <t>Celula G73</t>
  </si>
  <si>
    <r>
      <t xml:space="preserve">Se va introduce procentul de deseuri tratate rezultate din procesul de sortare care sunt valorificate energetic, conform prevederilor din contractul de delegare. Procentul se aplica la cantitatea totală de deșeuri acceptată la statia de sortare.
Astfel, cantitatea de reziduuri, rezultata din procesul de sortare, destinata a fi eliminata prin depozitare se calculeaza pe baza procentului calculat astfel: 
</t>
    </r>
    <r>
      <rPr>
        <b/>
        <sz val="10"/>
        <color theme="1"/>
        <rFont val="Calibri"/>
        <family val="2"/>
        <scheme val="minor"/>
      </rPr>
      <t>Reziduuri destinate a fi eliminate prin depozitare (%) = 100% - IP sortare (%) - deseuri valorificate energetic (%)</t>
    </r>
  </si>
  <si>
    <r>
      <t xml:space="preserve">Se va introduce procentul de deseuri tratate care sunt valorificate energetic, conform prevederilor din contractul de delegare. Procentul se aplica la cantitatea totală de deșeuri acceptată la instalația de tratare mecano-biologică.
Astfel, cantitatea de deseuri tratate, destinata a fi eliminata prin depozitare, se calculeaza pe baza procentului calculat astfel: 
</t>
    </r>
    <r>
      <rPr>
        <b/>
        <sz val="10"/>
        <color theme="1"/>
        <rFont val="Calibri"/>
        <family val="2"/>
        <scheme val="minor"/>
      </rPr>
      <t>Reziduuri destinate a fi eliminate prin depozitare (%) = IP tmb reziduuri (%) - IP tmb RDF (%)</t>
    </r>
  </si>
  <si>
    <r>
      <t xml:space="preserve">Se va introduce procentul de biodeseuri tratate biologic care sunt valorificate energetic, conform prevederilor din contractul de delegare. Procentul se aplica la cantitatea totală de deșeuri acceptată la instalatia de digestie anaeroba.
Astfel, cantitatea de biodeseuri tratate, destinata a fi eliminata prin depozitare, se calculeaza pe baza procentului calculat astfel: 
</t>
    </r>
    <r>
      <rPr>
        <b/>
        <sz val="10"/>
        <color theme="1"/>
        <rFont val="Calibri"/>
        <family val="2"/>
        <scheme val="minor"/>
      </rPr>
      <t>Reziduuri destinate a fi eliminate prin depozitare (%) = IP da reziduuri (%) - deseuri valorificate energetic (%)</t>
    </r>
  </si>
  <si>
    <r>
      <t xml:space="preserve">Se va introduce procentul de biodeseuri tratate biologic care sunt valorificate energetic, conform prevederilor din contractul de delegare. Procentul se aplica la cantitatea totală de deșeuri acceptată la statia de compostare.
Astfel, cantitatea de biodeseuri tratate, destinata a fi eliminata prin depozitare, se calculeaza pe baza procentului calculat astfel: 
</t>
    </r>
    <r>
      <rPr>
        <b/>
        <sz val="10"/>
        <color theme="1"/>
        <rFont val="Calibri"/>
        <family val="2"/>
        <scheme val="minor"/>
      </rPr>
      <t>Reziduuri destinate a fi eliminate prin depozitare (%) = IP ic reziduuri (%) - deseuri valorificate energetic (%)</t>
    </r>
  </si>
  <si>
    <t>Celula G81</t>
  </si>
  <si>
    <r>
      <t xml:space="preserve">Se va introduce procentul de deseuri tratate care sunt valorificate energetic, conform prevederilor din contractul de delegare. Procentul se aplica la cantitatea totală acceptata la instalația integrate de tratare a deșeurilor.
Astfel, cantitatea de deseuri tratate, destinata a fi eliminata prin depozitare, se calculeaza pe baza procentului calculat astfel: 
</t>
    </r>
    <r>
      <rPr>
        <b/>
        <sz val="10"/>
        <color theme="1"/>
        <rFont val="Calibri"/>
        <family val="2"/>
        <scheme val="minor"/>
      </rPr>
      <t>Reziduuri destinate a fi eliminate prin depozitare (%) = IP iitd reciclabile (%) + IP iitd ic reziduuri (%) + IP iitd da reziduuri (%) + IP iitd reziduuri (%) - IP iitd RDF (%)</t>
    </r>
  </si>
  <si>
    <t>Randurile 94-106</t>
  </si>
  <si>
    <t>Coloana G - modelul calculeaza implicit cantitatea programata de deseuri, care sta la baza calcularii tarifelor distincte pentru activitatea de colectare si transport.
Coloana I - se introduc date cu privire la cantitatile efectiv colectate din zona vizata, pentru perioada avuta in vedere (luna sau an).</t>
  </si>
  <si>
    <t>Celulele G114, G118, G122, G126, G130, G131, G132</t>
  </si>
  <si>
    <t>Celulele I114, I118, I122, I126, I130, I131, I132</t>
  </si>
  <si>
    <t xml:space="preserve">Se vor introduce cantitatile de deseuri acceptate la instalatiile de tratare, stabilite la nivelul zonei pentru care se calculeaza CEC. </t>
  </si>
  <si>
    <t>Se vor introduce cantitatile de deseuri programate ca intrari la instalatiile de tratare, stabilite la nivelul zonei de colectare tinta, din fisa de fundamentare a fiecarui tarif. In situatia in care o instalatie de tratare deserveste mai multe zone de colectare, se va stabili in mod proportional, cantitatea programata a fi tratata aferenta zonei pentru care se calculeaza CEC.</t>
  </si>
  <si>
    <t>Celulele I115, I119, I123, I127, I134, I135, I136, I137</t>
  </si>
  <si>
    <t>Celula G146</t>
  </si>
  <si>
    <t xml:space="preserve">Se va introduce cantitatea de deșeuri reziduale, inclusiv reziduuri menajere și similare și alte deșeuri colectate separat decât cele de hârtie, metal, plastic și sticlă, colectata la nivelul zonei vizate si care este destinata a fi eliminata prin depozitare fara a fi tratata in instalatii specifice de tratare a deseurilor reziduale.   </t>
  </si>
  <si>
    <t>Celula I146</t>
  </si>
  <si>
    <t>Pentru fiecare dintre operatori este calculata o balanta finala, pe baza careia se determina penalitatea sub forma de CEC, pe care operatorul o suporta/plateste pentru neindeplinirea indicatorilor de performanta.</t>
  </si>
  <si>
    <t>Modelul calculeaza cantitatile de deseuri reziduale, reziduuri si deseuri tratate pe baza carora se determina sumele reprezentand CEC pe care operatorul trebuie sa le incaseze.</t>
  </si>
  <si>
    <t>Indica entitatea (ADI/UAT/utilizatori/OPERATOR) de la care se incaseaza CEC.</t>
  </si>
  <si>
    <t>Modelul calculeaza cantitatile de deseuri reziduale, reziduuri si deseuri tratate pe baza carora se determina sumele reprezentand CEC pe care operatorul trebuie sa le plateasca.</t>
  </si>
  <si>
    <t>Indica entitatea (ADI/UAT/utilizatori/OPERATOR) catre care se plateste CEC.</t>
  </si>
  <si>
    <r>
      <t>Mesajul "</t>
    </r>
    <r>
      <rPr>
        <b/>
        <i/>
        <sz val="10"/>
        <color rgb="FFFF0000"/>
        <rFont val="Calibri"/>
        <family val="2"/>
        <scheme val="minor"/>
      </rPr>
      <t>Se aplica penalitati</t>
    </r>
    <r>
      <rPr>
        <sz val="10"/>
        <color theme="1"/>
        <rFont val="Calibri"/>
        <family val="2"/>
        <charset val="238"/>
        <scheme val="minor"/>
      </rPr>
      <t>" - atentioneaza care operator trebuie sa plateasca/sa suporte penalitati pentru neindeplinirea indicatorilor de performanta, sub forma de CEC.
Mesajul "</t>
    </r>
    <r>
      <rPr>
        <b/>
        <i/>
        <sz val="10"/>
        <color rgb="FF00B050"/>
        <rFont val="Calibri"/>
        <family val="2"/>
        <scheme val="minor"/>
      </rPr>
      <t>Nu se aplica penalitati</t>
    </r>
    <r>
      <rPr>
        <sz val="10"/>
        <color theme="1"/>
        <rFont val="Calibri"/>
        <family val="2"/>
        <charset val="238"/>
        <scheme val="minor"/>
      </rPr>
      <t>" - indica faptul ca operatorul si-a indeplinit indicatorul de performanta, prevazut in contractul de delegare.
Mesajul "</t>
    </r>
    <r>
      <rPr>
        <b/>
        <i/>
        <sz val="10"/>
        <color theme="0" tint="-0.499984740745262"/>
        <rFont val="Calibri"/>
        <family val="2"/>
        <scheme val="minor"/>
      </rPr>
      <t>Nu este cazul</t>
    </r>
    <r>
      <rPr>
        <sz val="10"/>
        <color theme="1"/>
        <rFont val="Calibri"/>
        <family val="2"/>
        <charset val="238"/>
        <scheme val="minor"/>
      </rPr>
      <t>" - indica faptul ca zona vizata nu beneficiaza de instalatia de tratare respectiva, situatie in care nu figureaza in fluxurile financiare de la nivelul zonei.</t>
    </r>
  </si>
  <si>
    <t>Prevede operatorii de salubrizare care sunt implicati in fluxurile financiare privind CEC.</t>
  </si>
  <si>
    <t>Celula G152</t>
  </si>
  <si>
    <t>Celula I153</t>
  </si>
  <si>
    <r>
      <t xml:space="preserve">Se va introduce cantitatea programata de deșeuri CLO, asa cum sunt definite la art. 9^2 lit. b) din OUG nr. 196/2005, provenite dintr-o instalație integrată de tratare a deșeurilor municipale si </t>
    </r>
    <r>
      <rPr>
        <b/>
        <sz val="10"/>
        <color theme="1"/>
        <rFont val="Calibri"/>
        <family val="2"/>
        <scheme val="minor"/>
      </rPr>
      <t>care sunt exceptate de la plata CEC</t>
    </r>
    <r>
      <rPr>
        <sz val="10"/>
        <color theme="1"/>
        <rFont val="Calibri"/>
        <family val="2"/>
        <charset val="238"/>
        <scheme val="minor"/>
      </rPr>
      <t>, conform prevederilor art. 9^1 lit. c) din OUG nr. 196/2005.</t>
    </r>
  </si>
  <si>
    <r>
      <t xml:space="preserve">Se va introduce cantitatea realizata de deșeuri CLO, asa cum sunt definite la art. 9^2 lit. b) din OUG nr. 196/2005, provenite dintr-o instalație integrată de tratare a deșeurilor municipale si </t>
    </r>
    <r>
      <rPr>
        <b/>
        <sz val="10"/>
        <color theme="1"/>
        <rFont val="Calibri"/>
        <family val="2"/>
        <scheme val="minor"/>
      </rPr>
      <t>care sunt exceptate de la plata CEC</t>
    </r>
    <r>
      <rPr>
        <sz val="10"/>
        <color theme="1"/>
        <rFont val="Calibri"/>
        <family val="2"/>
        <charset val="238"/>
        <scheme val="minor"/>
      </rPr>
      <t>, conform prevederilor art. 9^1 lit. c) din OUG nr. 196/2005.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</si>
</sst>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3" x14ac:knownFonts="1">
    <font>
      <sz val="11"/>
      <color theme="1"/>
      <name val="Calibri"/>
      <family val="2"/>
      <charset val="238"/>
      <scheme val="minor"/>
    </font>
    <font>
      <b/>
      <sz val="12"/>
      <color theme="1"/>
      <name val="Calibri"/>
      <family val="2"/>
      <scheme val="minor"/>
    </font>
    <font>
      <sz val="10"/>
      <color theme="1"/>
      <name val="Calibri"/>
      <family val="2"/>
      <charset val="238"/>
      <scheme val="minor"/>
    </font>
    <font>
      <b/>
      <sz val="14"/>
      <color theme="1"/>
      <name val="Calibri"/>
      <family val="2"/>
      <scheme val="minor"/>
    </font>
    <font>
      <sz val="11"/>
      <color theme="1"/>
      <name val="Calibri"/>
      <family val="2"/>
      <charset val="238"/>
      <scheme val="minor"/>
    </font>
    <font>
      <b/>
      <sz val="11"/>
      <color theme="1"/>
      <name val="Calibri"/>
      <family val="2"/>
      <scheme val="minor"/>
    </font>
    <font>
      <i/>
      <sz val="10"/>
      <color theme="1"/>
      <name val="Calibri"/>
      <family val="2"/>
      <scheme val="minor"/>
    </font>
    <font>
      <b/>
      <i/>
      <sz val="10"/>
      <color theme="1"/>
      <name val="Calibri"/>
      <family val="2"/>
      <scheme val="minor"/>
    </font>
    <font>
      <sz val="11"/>
      <color theme="1"/>
      <name val="Calibri"/>
      <family val="2"/>
      <scheme val="minor"/>
    </font>
    <font>
      <b/>
      <i/>
      <sz val="12"/>
      <color theme="1"/>
      <name val="Calibri"/>
      <family val="2"/>
      <scheme val="minor"/>
    </font>
    <font>
      <sz val="10"/>
      <color theme="1"/>
      <name val="Calibri"/>
      <family val="2"/>
      <scheme val="minor"/>
    </font>
    <font>
      <i/>
      <sz val="10"/>
      <color rgb="FFFF0000"/>
      <name val="Calibri"/>
      <family val="2"/>
      <scheme val="minor"/>
    </font>
    <font>
      <sz val="14"/>
      <color theme="1"/>
      <name val="Calibri"/>
      <family val="2"/>
      <scheme val="minor"/>
    </font>
    <font>
      <sz val="9"/>
      <color theme="1"/>
      <name val="Calibri"/>
      <family val="2"/>
      <charset val="238"/>
      <scheme val="minor"/>
    </font>
    <font>
      <b/>
      <sz val="9"/>
      <color theme="1"/>
      <name val="Calibri"/>
      <family val="2"/>
      <scheme val="minor"/>
    </font>
    <font>
      <b/>
      <i/>
      <sz val="10"/>
      <color theme="0" tint="-0.499984740745262"/>
      <name val="Calibri"/>
      <family val="2"/>
      <scheme val="minor"/>
    </font>
    <font>
      <b/>
      <i/>
      <sz val="10"/>
      <color rgb="FF00B050"/>
      <name val="Calibri"/>
      <family val="2"/>
      <scheme val="minor"/>
    </font>
    <font>
      <b/>
      <i/>
      <sz val="10"/>
      <color rgb="FFFF0000"/>
      <name val="Calibri"/>
      <family val="2"/>
      <scheme val="minor"/>
    </font>
    <font>
      <sz val="8"/>
      <name val="Calibri"/>
      <family val="2"/>
      <charset val="238"/>
      <scheme val="minor"/>
    </font>
    <font>
      <b/>
      <sz val="10"/>
      <color theme="1"/>
      <name val="Calibri"/>
      <family val="2"/>
      <scheme val="minor"/>
    </font>
    <font>
      <b/>
      <sz val="18"/>
      <color theme="1"/>
      <name val="Calibri"/>
      <family val="2"/>
      <scheme val="minor"/>
    </font>
    <font>
      <i/>
      <sz val="11"/>
      <color theme="1"/>
      <name val="Calibri"/>
      <family val="2"/>
      <scheme val="minor"/>
    </font>
    <font>
      <b/>
      <sz val="10"/>
      <name val="Calibri"/>
      <family val="2"/>
      <scheme val="minor"/>
    </font>
  </fonts>
  <fills count="18">
    <fill>
      <patternFill patternType="none"/>
    </fill>
    <fill>
      <patternFill patternType="gray125"/>
    </fill>
    <fill>
      <patternFill patternType="solid">
        <fgColor theme="0"/>
        <bgColor indexed="64"/>
      </patternFill>
    </fill>
    <fill>
      <patternFill patternType="solid">
        <fgColor rgb="FF1A9FA6"/>
        <bgColor indexed="64"/>
      </patternFill>
    </fill>
    <fill>
      <patternFill patternType="solid">
        <fgColor theme="0" tint="-0.14999847407452621"/>
        <bgColor indexed="64"/>
      </patternFill>
    </fill>
    <fill>
      <patternFill patternType="solid">
        <fgColor rgb="FFFFFF99"/>
        <bgColor indexed="64"/>
      </patternFill>
    </fill>
    <fill>
      <patternFill patternType="solid">
        <fgColor theme="9" tint="0.39997558519241921"/>
        <bgColor indexed="64"/>
      </patternFill>
    </fill>
    <fill>
      <patternFill patternType="solid">
        <fgColor theme="0" tint="-0.249977111117893"/>
        <bgColor indexed="64"/>
      </patternFill>
    </fill>
    <fill>
      <patternFill patternType="solid">
        <fgColor rgb="FFFFFFCC"/>
        <bgColor indexed="64"/>
      </patternFill>
    </fill>
    <fill>
      <patternFill patternType="solid">
        <fgColor rgb="FFC2F6D2"/>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rgb="FF99FFCC"/>
        <bgColor indexed="64"/>
      </patternFill>
    </fill>
    <fill>
      <patternFill patternType="solid">
        <fgColor rgb="FFC2F6D2"/>
        <bgColor rgb="FFC2F6D2"/>
      </patternFill>
    </fill>
    <fill>
      <patternFill patternType="solid">
        <fgColor theme="9" tint="0.79998168889431442"/>
        <bgColor indexed="64"/>
      </patternFill>
    </fill>
    <fill>
      <patternFill patternType="solid">
        <fgColor rgb="FFFF0066"/>
        <bgColor indexed="64"/>
      </patternFill>
    </fill>
    <fill>
      <patternFill patternType="solid">
        <fgColor rgb="FFFF0000"/>
        <bgColor indexed="64"/>
      </patternFill>
    </fill>
    <fill>
      <patternFill patternType="solid">
        <fgColor theme="9" tint="0.59999389629810485"/>
        <bgColor indexed="64"/>
      </patternFill>
    </fill>
  </fills>
  <borders count="54">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diagonal/>
    </border>
    <border>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medium">
        <color indexed="64"/>
      </left>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s>
  <cellStyleXfs count="2">
    <xf numFmtId="0" fontId="0" fillId="0" borderId="0"/>
    <xf numFmtId="9" fontId="4" fillId="0" borderId="0" applyFont="0" applyFill="0" applyBorder="0" applyAlignment="0" applyProtection="0"/>
  </cellStyleXfs>
  <cellXfs count="225">
    <xf numFmtId="0" fontId="0" fillId="0" borderId="0" xfId="0"/>
    <xf numFmtId="0" fontId="0" fillId="2" borderId="0" xfId="0" applyFill="1"/>
    <xf numFmtId="0" fontId="0" fillId="3" borderId="0" xfId="0" applyFill="1"/>
    <xf numFmtId="0" fontId="0" fillId="4" borderId="0" xfId="0" applyFill="1"/>
    <xf numFmtId="0" fontId="2" fillId="4" borderId="0" xfId="0" applyFont="1" applyFill="1"/>
    <xf numFmtId="0" fontId="0" fillId="3" borderId="0" xfId="0" applyFill="1" applyAlignment="1">
      <alignment vertical="center" wrapText="1"/>
    </xf>
    <xf numFmtId="0" fontId="0" fillId="7" borderId="0" xfId="0" applyFill="1"/>
    <xf numFmtId="0" fontId="5" fillId="11" borderId="15" xfId="0" applyFont="1" applyFill="1" applyBorder="1" applyAlignment="1">
      <alignment horizontal="center" vertical="center" wrapText="1"/>
    </xf>
    <xf numFmtId="3" fontId="0" fillId="7" borderId="0" xfId="0" applyNumberFormat="1" applyFill="1"/>
    <xf numFmtId="0" fontId="9" fillId="11" borderId="16" xfId="0" applyFont="1" applyFill="1" applyBorder="1" applyAlignment="1">
      <alignment horizontal="center" vertical="center" wrapText="1"/>
    </xf>
    <xf numFmtId="0" fontId="5" fillId="11" borderId="18"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9" fillId="10" borderId="17" xfId="0" applyFont="1" applyFill="1" applyBorder="1" applyAlignment="1">
      <alignment horizontal="center" vertical="center" wrapText="1"/>
    </xf>
    <xf numFmtId="0" fontId="0" fillId="4" borderId="0" xfId="0" applyFill="1" applyProtection="1">
      <protection locked="0"/>
    </xf>
    <xf numFmtId="0" fontId="0" fillId="4" borderId="0" xfId="0" applyFill="1" applyAlignment="1" applyProtection="1">
      <alignment vertical="center" wrapText="1"/>
      <protection locked="0"/>
    </xf>
    <xf numFmtId="0" fontId="0" fillId="3" borderId="0" xfId="0" applyFill="1" applyProtection="1">
      <protection locked="0"/>
    </xf>
    <xf numFmtId="0" fontId="0" fillId="2" borderId="0" xfId="0" applyFill="1" applyProtection="1">
      <protection locked="0"/>
    </xf>
    <xf numFmtId="9" fontId="5" fillId="8" borderId="8" xfId="1" applyFont="1" applyFill="1" applyBorder="1" applyAlignment="1" applyProtection="1">
      <alignment horizontal="center" vertical="center"/>
      <protection locked="0"/>
    </xf>
    <xf numFmtId="0" fontId="5" fillId="8" borderId="8" xfId="0" applyFont="1" applyFill="1" applyBorder="1" applyAlignment="1" applyProtection="1">
      <alignment horizontal="center" vertical="center"/>
      <protection locked="0"/>
    </xf>
    <xf numFmtId="0" fontId="5" fillId="3" borderId="0" xfId="0" applyFont="1" applyFill="1" applyAlignment="1" applyProtection="1">
      <alignment horizontal="center" vertical="center"/>
      <protection locked="0"/>
    </xf>
    <xf numFmtId="0" fontId="5" fillId="2" borderId="8" xfId="0" applyFont="1" applyFill="1" applyBorder="1" applyAlignment="1" applyProtection="1">
      <alignment horizontal="center" vertical="center"/>
      <protection locked="0"/>
    </xf>
    <xf numFmtId="10" fontId="5" fillId="8" borderId="8" xfId="0" applyNumberFormat="1" applyFont="1" applyFill="1" applyBorder="1" applyAlignment="1" applyProtection="1">
      <alignment horizontal="center" vertical="center"/>
      <protection locked="0"/>
    </xf>
    <xf numFmtId="10" fontId="5" fillId="5" borderId="8" xfId="0" applyNumberFormat="1" applyFont="1" applyFill="1" applyBorder="1" applyAlignment="1" applyProtection="1">
      <alignment horizontal="center" vertical="center"/>
      <protection locked="0"/>
    </xf>
    <xf numFmtId="0" fontId="5" fillId="2" borderId="8" xfId="0" applyFont="1" applyFill="1" applyBorder="1" applyAlignment="1" applyProtection="1">
      <alignment horizontal="left" vertical="center" wrapText="1"/>
      <protection locked="0"/>
    </xf>
    <xf numFmtId="0" fontId="6" fillId="8" borderId="8" xfId="0" applyFont="1" applyFill="1" applyBorder="1" applyAlignment="1" applyProtection="1">
      <alignment horizontal="center" vertical="center"/>
      <protection locked="0"/>
    </xf>
    <xf numFmtId="164" fontId="0" fillId="8" borderId="8" xfId="1" applyNumberFormat="1" applyFont="1" applyFill="1" applyBorder="1" applyAlignment="1" applyProtection="1">
      <alignment horizontal="center" vertical="center"/>
      <protection locked="0"/>
    </xf>
    <xf numFmtId="0" fontId="0" fillId="3" borderId="0" xfId="0" applyFill="1" applyAlignment="1" applyProtection="1">
      <alignment horizontal="center" vertical="center"/>
      <protection locked="0"/>
    </xf>
    <xf numFmtId="0" fontId="0" fillId="3" borderId="0" xfId="0" applyFill="1" applyAlignment="1" applyProtection="1">
      <alignment horizontal="left"/>
      <protection locked="0"/>
    </xf>
    <xf numFmtId="164" fontId="0" fillId="3" borderId="0" xfId="1" applyNumberFormat="1" applyFont="1" applyFill="1" applyAlignment="1" applyProtection="1">
      <alignment horizontal="center" vertical="center"/>
      <protection locked="0"/>
    </xf>
    <xf numFmtId="0" fontId="6" fillId="2" borderId="8" xfId="0" applyFont="1" applyFill="1" applyBorder="1" applyAlignment="1" applyProtection="1">
      <alignment horizontal="center" vertical="center"/>
      <protection locked="0"/>
    </xf>
    <xf numFmtId="0" fontId="5" fillId="2" borderId="8" xfId="0" applyFont="1" applyFill="1" applyBorder="1" applyAlignment="1" applyProtection="1">
      <alignment horizontal="right" vertical="center" wrapText="1"/>
      <protection locked="0"/>
    </xf>
    <xf numFmtId="164" fontId="0" fillId="3" borderId="0" xfId="1" applyNumberFormat="1" applyFont="1" applyFill="1" applyProtection="1">
      <protection locked="0"/>
    </xf>
    <xf numFmtId="3" fontId="0" fillId="8" borderId="8" xfId="0" applyNumberFormat="1" applyFill="1" applyBorder="1" applyAlignment="1" applyProtection="1">
      <alignment horizontal="center" vertical="center"/>
      <protection locked="0"/>
    </xf>
    <xf numFmtId="0" fontId="1" fillId="2" borderId="8" xfId="0" applyFont="1" applyFill="1" applyBorder="1" applyAlignment="1" applyProtection="1">
      <alignment horizontal="center" vertical="center" wrapText="1"/>
      <protection locked="0"/>
    </xf>
    <xf numFmtId="0" fontId="7" fillId="2" borderId="8" xfId="0" applyFont="1" applyFill="1" applyBorder="1" applyAlignment="1" applyProtection="1">
      <alignment horizontal="center" vertical="center"/>
      <protection locked="0"/>
    </xf>
    <xf numFmtId="3" fontId="5" fillId="8" borderId="8" xfId="0" applyNumberFormat="1" applyFont="1" applyFill="1" applyBorder="1" applyAlignment="1" applyProtection="1">
      <alignment horizontal="center" vertical="center"/>
      <protection locked="0"/>
    </xf>
    <xf numFmtId="164" fontId="0" fillId="4" borderId="0" xfId="1" applyNumberFormat="1" applyFont="1" applyFill="1" applyProtection="1">
      <protection locked="0"/>
    </xf>
    <xf numFmtId="9" fontId="0" fillId="4" borderId="0" xfId="1" applyFont="1" applyFill="1" applyProtection="1">
      <protection locked="0"/>
    </xf>
    <xf numFmtId="3" fontId="0" fillId="4" borderId="0" xfId="0" applyNumberFormat="1" applyFill="1" applyProtection="1">
      <protection locked="0"/>
    </xf>
    <xf numFmtId="0" fontId="1" fillId="2" borderId="9" xfId="0" applyFont="1" applyFill="1" applyBorder="1" applyAlignment="1" applyProtection="1">
      <alignment horizontal="center" vertical="center" wrapText="1"/>
      <protection locked="0"/>
    </xf>
    <xf numFmtId="0" fontId="5" fillId="2" borderId="9" xfId="0" applyFont="1" applyFill="1" applyBorder="1" applyProtection="1">
      <protection locked="0"/>
    </xf>
    <xf numFmtId="0" fontId="8" fillId="2" borderId="12" xfId="0" applyFont="1" applyFill="1" applyBorder="1" applyAlignment="1" applyProtection="1">
      <alignment horizontal="left" vertical="center" wrapText="1"/>
      <protection locked="0"/>
    </xf>
    <xf numFmtId="0" fontId="8" fillId="2" borderId="8" xfId="0" applyFont="1" applyFill="1" applyBorder="1" applyAlignment="1" applyProtection="1">
      <alignment horizontal="left" vertical="center" wrapText="1"/>
      <protection locked="0"/>
    </xf>
    <xf numFmtId="3" fontId="0" fillId="7" borderId="8" xfId="0" applyNumberFormat="1" applyFill="1" applyBorder="1" applyAlignment="1" applyProtection="1">
      <alignment horizontal="center" vertical="center"/>
      <protection locked="0"/>
    </xf>
    <xf numFmtId="0" fontId="0" fillId="2" borderId="0" xfId="0" applyFill="1" applyAlignment="1" applyProtection="1">
      <alignment vertical="center" wrapText="1"/>
      <protection locked="0"/>
    </xf>
    <xf numFmtId="9" fontId="5" fillId="9" borderId="8" xfId="1" applyFont="1" applyFill="1" applyBorder="1" applyAlignment="1" applyProtection="1">
      <alignment horizontal="center" vertical="center"/>
    </xf>
    <xf numFmtId="3" fontId="0" fillId="9" borderId="8" xfId="0" applyNumberFormat="1" applyFill="1" applyBorder="1" applyAlignment="1">
      <alignment horizontal="center" vertical="center"/>
    </xf>
    <xf numFmtId="164" fontId="0" fillId="9" borderId="8" xfId="1" applyNumberFormat="1" applyFont="1" applyFill="1" applyBorder="1" applyAlignment="1" applyProtection="1">
      <alignment horizontal="center" vertical="center"/>
    </xf>
    <xf numFmtId="164" fontId="5" fillId="9" borderId="8" xfId="1" applyNumberFormat="1" applyFont="1" applyFill="1" applyBorder="1" applyAlignment="1" applyProtection="1">
      <alignment horizontal="center" vertical="center"/>
    </xf>
    <xf numFmtId="3" fontId="5" fillId="9" borderId="8" xfId="0" applyNumberFormat="1" applyFont="1" applyFill="1" applyBorder="1" applyAlignment="1">
      <alignment horizontal="center" vertical="center"/>
    </xf>
    <xf numFmtId="3" fontId="0" fillId="7" borderId="8" xfId="0" applyNumberFormat="1" applyFill="1" applyBorder="1" applyAlignment="1">
      <alignment horizontal="center" vertical="center"/>
    </xf>
    <xf numFmtId="0" fontId="8" fillId="3" borderId="0" xfId="0" applyFont="1" applyFill="1" applyProtection="1">
      <protection locked="0"/>
    </xf>
    <xf numFmtId="0" fontId="10" fillId="2" borderId="8" xfId="0" applyFont="1" applyFill="1" applyBorder="1" applyAlignment="1" applyProtection="1">
      <alignment vertical="center" wrapText="1"/>
      <protection locked="0"/>
    </xf>
    <xf numFmtId="0" fontId="5" fillId="2" borderId="9" xfId="0" applyFont="1" applyFill="1" applyBorder="1" applyAlignment="1" applyProtection="1">
      <alignment horizontal="center" vertical="center" wrapText="1"/>
      <protection locked="0"/>
    </xf>
    <xf numFmtId="0" fontId="3" fillId="6" borderId="9" xfId="0" applyFont="1" applyFill="1" applyBorder="1" applyAlignment="1" applyProtection="1">
      <alignment horizontal="center" vertical="center" wrapText="1"/>
      <protection locked="0"/>
    </xf>
    <xf numFmtId="0" fontId="12" fillId="3" borderId="0" xfId="0" applyFont="1" applyFill="1" applyProtection="1">
      <protection locked="0"/>
    </xf>
    <xf numFmtId="0" fontId="13" fillId="2" borderId="0" xfId="0" applyFont="1" applyFill="1"/>
    <xf numFmtId="0" fontId="13" fillId="2" borderId="0" xfId="0" applyFont="1" applyFill="1" applyAlignment="1">
      <alignment vertical="center" wrapText="1"/>
    </xf>
    <xf numFmtId="0" fontId="14" fillId="2" borderId="32" xfId="0" applyFont="1" applyFill="1" applyBorder="1" applyAlignment="1">
      <alignment vertical="center" wrapText="1"/>
    </xf>
    <xf numFmtId="0" fontId="13" fillId="2" borderId="31" xfId="0" applyFont="1" applyFill="1" applyBorder="1" applyAlignment="1">
      <alignment vertical="center" wrapText="1"/>
    </xf>
    <xf numFmtId="0" fontId="13" fillId="2" borderId="20" xfId="0" applyFont="1" applyFill="1" applyBorder="1" applyAlignment="1">
      <alignment vertical="center" wrapText="1"/>
    </xf>
    <xf numFmtId="0" fontId="13" fillId="2" borderId="2" xfId="0" applyFont="1" applyFill="1" applyBorder="1" applyAlignment="1">
      <alignment vertical="center"/>
    </xf>
    <xf numFmtId="0" fontId="13" fillId="2" borderId="1" xfId="0" applyFont="1" applyFill="1" applyBorder="1" applyAlignment="1">
      <alignment vertical="center"/>
    </xf>
    <xf numFmtId="0" fontId="13" fillId="2" borderId="31" xfId="0" applyFont="1" applyFill="1" applyBorder="1" applyAlignment="1">
      <alignment horizontal="center" vertical="center"/>
    </xf>
    <xf numFmtId="0" fontId="13" fillId="2" borderId="0" xfId="0" applyFont="1" applyFill="1" applyAlignment="1">
      <alignment horizontal="center"/>
    </xf>
    <xf numFmtId="0" fontId="6" fillId="2" borderId="8" xfId="0" applyFont="1" applyFill="1" applyBorder="1" applyAlignment="1" applyProtection="1">
      <alignment horizontal="right" vertical="center" wrapText="1"/>
      <protection locked="0"/>
    </xf>
    <xf numFmtId="0" fontId="13" fillId="2" borderId="33" xfId="0" applyFont="1" applyFill="1" applyBorder="1" applyAlignment="1">
      <alignment vertical="center" wrapText="1"/>
    </xf>
    <xf numFmtId="14" fontId="13" fillId="2" borderId="31" xfId="0" applyNumberFormat="1" applyFont="1" applyFill="1" applyBorder="1" applyAlignment="1">
      <alignment horizontal="center" vertical="center"/>
    </xf>
    <xf numFmtId="0" fontId="13" fillId="2" borderId="1" xfId="0" applyFont="1" applyFill="1" applyBorder="1" applyAlignment="1">
      <alignment vertical="center" wrapText="1"/>
    </xf>
    <xf numFmtId="0" fontId="13" fillId="2" borderId="8" xfId="0" applyFont="1" applyFill="1" applyBorder="1" applyAlignment="1">
      <alignment vertical="center" wrapText="1"/>
    </xf>
    <xf numFmtId="0" fontId="13" fillId="2" borderId="5" xfId="0" applyFont="1" applyFill="1" applyBorder="1" applyAlignment="1">
      <alignment vertical="center" wrapText="1"/>
    </xf>
    <xf numFmtId="0" fontId="13" fillId="2" borderId="2" xfId="0" applyFont="1" applyFill="1" applyBorder="1" applyAlignment="1">
      <alignment horizontal="center" vertical="center"/>
    </xf>
    <xf numFmtId="0" fontId="13" fillId="2" borderId="25" xfId="0" applyFont="1" applyFill="1" applyBorder="1" applyAlignment="1">
      <alignment vertical="center" wrapText="1"/>
    </xf>
    <xf numFmtId="0" fontId="13" fillId="2" borderId="3" xfId="0" applyFont="1" applyFill="1" applyBorder="1" applyAlignment="1">
      <alignment vertical="center" wrapText="1"/>
    </xf>
    <xf numFmtId="0" fontId="0" fillId="3" borderId="0" xfId="0" applyFill="1" applyAlignment="1">
      <alignment wrapText="1"/>
    </xf>
    <xf numFmtId="0" fontId="0" fillId="4" borderId="0" xfId="0" applyFill="1" applyAlignment="1">
      <alignment wrapText="1"/>
    </xf>
    <xf numFmtId="0" fontId="13" fillId="2" borderId="7" xfId="0" applyFont="1" applyFill="1" applyBorder="1" applyAlignment="1">
      <alignment horizontal="center" vertical="center"/>
    </xf>
    <xf numFmtId="14" fontId="13" fillId="2" borderId="8" xfId="0" applyNumberFormat="1" applyFont="1" applyFill="1" applyBorder="1" applyAlignment="1">
      <alignment horizontal="center" vertical="center"/>
    </xf>
    <xf numFmtId="0" fontId="13" fillId="2" borderId="6" xfId="0" applyFont="1" applyFill="1" applyBorder="1" applyAlignment="1">
      <alignment vertical="center" wrapText="1"/>
    </xf>
    <xf numFmtId="9" fontId="5" fillId="8" borderId="8" xfId="0" applyNumberFormat="1" applyFont="1" applyFill="1" applyBorder="1" applyAlignment="1" applyProtection="1">
      <alignment horizontal="center" vertical="center"/>
      <protection locked="0"/>
    </xf>
    <xf numFmtId="0" fontId="5" fillId="2" borderId="9" xfId="0" applyFont="1" applyFill="1" applyBorder="1" applyAlignment="1" applyProtection="1">
      <alignment vertical="center"/>
      <protection locked="0"/>
    </xf>
    <xf numFmtId="0" fontId="5" fillId="4" borderId="0" xfId="0" applyFont="1" applyFill="1" applyProtection="1">
      <protection locked="0"/>
    </xf>
    <xf numFmtId="0" fontId="5" fillId="3" borderId="0" xfId="0" applyFont="1" applyFill="1" applyProtection="1">
      <protection locked="0"/>
    </xf>
    <xf numFmtId="3" fontId="5" fillId="9" borderId="9" xfId="0" applyNumberFormat="1" applyFont="1" applyFill="1" applyBorder="1" applyAlignment="1" applyProtection="1">
      <alignment horizontal="center" vertical="center"/>
      <protection locked="0"/>
    </xf>
    <xf numFmtId="0" fontId="6" fillId="2" borderId="25" xfId="0" applyFont="1" applyFill="1" applyBorder="1" applyAlignment="1" applyProtection="1">
      <alignment horizontal="center" vertical="center"/>
      <protection locked="0"/>
    </xf>
    <xf numFmtId="0" fontId="7" fillId="2" borderId="9" xfId="0" applyFont="1" applyFill="1" applyBorder="1" applyAlignment="1" applyProtection="1">
      <alignment horizontal="center" vertical="center"/>
      <protection locked="0"/>
    </xf>
    <xf numFmtId="3" fontId="0" fillId="9" borderId="25" xfId="0" applyNumberFormat="1" applyFill="1" applyBorder="1" applyAlignment="1" applyProtection="1">
      <alignment horizontal="center" vertical="center"/>
      <protection locked="0"/>
    </xf>
    <xf numFmtId="0" fontId="6" fillId="2" borderId="41" xfId="0" applyFont="1" applyFill="1" applyBorder="1" applyAlignment="1">
      <alignment horizontal="left" vertical="center" wrapText="1"/>
    </xf>
    <xf numFmtId="0" fontId="6" fillId="2" borderId="42" xfId="0" applyFont="1" applyFill="1" applyBorder="1" applyAlignment="1">
      <alignment horizontal="left" vertical="center" wrapText="1"/>
    </xf>
    <xf numFmtId="0" fontId="6" fillId="2" borderId="41" xfId="0" applyFont="1" applyFill="1" applyBorder="1" applyAlignment="1">
      <alignment vertical="center" wrapText="1"/>
    </xf>
    <xf numFmtId="0" fontId="6" fillId="2" borderId="42" xfId="0" applyFont="1" applyFill="1" applyBorder="1" applyAlignment="1">
      <alignment vertical="center" wrapText="1"/>
    </xf>
    <xf numFmtId="0" fontId="6" fillId="2" borderId="48" xfId="0" applyFont="1" applyFill="1" applyBorder="1" applyAlignment="1">
      <alignment vertical="center" wrapText="1"/>
    </xf>
    <xf numFmtId="0" fontId="0" fillId="15" borderId="9" xfId="0" applyFill="1" applyBorder="1" applyAlignment="1">
      <alignment wrapText="1"/>
    </xf>
    <xf numFmtId="0" fontId="1" fillId="8" borderId="9" xfId="0" applyFont="1" applyFill="1" applyBorder="1" applyAlignment="1">
      <alignment horizontal="center" vertical="center" wrapText="1"/>
    </xf>
    <xf numFmtId="0" fontId="0" fillId="7" borderId="30" xfId="0" applyFill="1" applyBorder="1" applyAlignment="1">
      <alignment wrapText="1"/>
    </xf>
    <xf numFmtId="0" fontId="0" fillId="9" borderId="9" xfId="0" applyFill="1" applyBorder="1" applyAlignment="1">
      <alignment wrapText="1"/>
    </xf>
    <xf numFmtId="10" fontId="0" fillId="4" borderId="0" xfId="0" applyNumberFormat="1" applyFill="1"/>
    <xf numFmtId="0" fontId="6" fillId="2" borderId="50" xfId="0" applyFont="1" applyFill="1" applyBorder="1" applyAlignment="1">
      <alignment vertical="center" wrapText="1"/>
    </xf>
    <xf numFmtId="0" fontId="6" fillId="2" borderId="50" xfId="0" applyFont="1" applyFill="1" applyBorder="1" applyAlignment="1">
      <alignment horizontal="left" vertical="center" wrapText="1"/>
    </xf>
    <xf numFmtId="3" fontId="5" fillId="4" borderId="0" xfId="0" applyNumberFormat="1" applyFont="1" applyFill="1" applyProtection="1">
      <protection locked="0"/>
    </xf>
    <xf numFmtId="0" fontId="21" fillId="2" borderId="53" xfId="0" applyFont="1" applyFill="1" applyBorder="1" applyAlignment="1" applyProtection="1">
      <alignment horizontal="right" vertical="center" wrapText="1"/>
      <protection locked="0"/>
    </xf>
    <xf numFmtId="3" fontId="0" fillId="9" borderId="8" xfId="0" applyNumberFormat="1" applyFill="1" applyBorder="1" applyAlignment="1" applyProtection="1">
      <alignment horizontal="center" vertical="center"/>
      <protection locked="0"/>
    </xf>
    <xf numFmtId="0" fontId="5" fillId="2" borderId="12" xfId="0" applyFont="1" applyFill="1" applyBorder="1" applyAlignment="1" applyProtection="1">
      <alignment horizontal="center" vertical="center" wrapText="1"/>
      <protection locked="0"/>
    </xf>
    <xf numFmtId="0" fontId="0" fillId="4" borderId="0" xfId="0" applyFill="1" applyAlignment="1" applyProtection="1">
      <alignment vertical="center"/>
      <protection locked="0"/>
    </xf>
    <xf numFmtId="0" fontId="0" fillId="3" borderId="0" xfId="0" applyFill="1" applyAlignment="1" applyProtection="1">
      <alignment vertical="center"/>
      <protection locked="0"/>
    </xf>
    <xf numFmtId="3" fontId="5" fillId="7" borderId="8" xfId="0" applyNumberFormat="1" applyFont="1" applyFill="1" applyBorder="1" applyAlignment="1">
      <alignment horizontal="center" vertical="center"/>
    </xf>
    <xf numFmtId="9" fontId="19" fillId="9" borderId="8" xfId="1" applyFont="1" applyFill="1" applyBorder="1" applyAlignment="1" applyProtection="1">
      <alignment horizontal="center" vertical="center" wrapText="1"/>
    </xf>
    <xf numFmtId="0" fontId="10" fillId="3" borderId="0" xfId="0" applyFont="1" applyFill="1" applyAlignment="1" applyProtection="1">
      <alignment vertical="center" wrapText="1"/>
      <protection locked="0"/>
    </xf>
    <xf numFmtId="0" fontId="10" fillId="3" borderId="0" xfId="0" applyFont="1" applyFill="1" applyProtection="1">
      <protection locked="0"/>
    </xf>
    <xf numFmtId="0" fontId="10" fillId="7" borderId="0" xfId="0" applyFont="1" applyFill="1"/>
    <xf numFmtId="0" fontId="10" fillId="4" borderId="0" xfId="0" applyFont="1" applyFill="1" applyProtection="1">
      <protection locked="0"/>
    </xf>
    <xf numFmtId="0" fontId="10" fillId="4" borderId="0" xfId="0" applyFont="1" applyFill="1" applyAlignment="1" applyProtection="1">
      <alignment vertical="center" wrapText="1"/>
      <protection locked="0"/>
    </xf>
    <xf numFmtId="0" fontId="19" fillId="17" borderId="9" xfId="0" applyFont="1" applyFill="1" applyBorder="1" applyAlignment="1" applyProtection="1">
      <alignment horizontal="center" vertical="center" wrapText="1"/>
      <protection locked="0"/>
    </xf>
    <xf numFmtId="0" fontId="19" fillId="2" borderId="9" xfId="0" applyFont="1" applyFill="1" applyBorder="1" applyAlignment="1" applyProtection="1">
      <alignment horizontal="center" vertical="center" wrapText="1"/>
      <protection locked="0"/>
    </xf>
    <xf numFmtId="3" fontId="19" fillId="9" borderId="8" xfId="1" applyNumberFormat="1" applyFont="1" applyFill="1" applyBorder="1" applyAlignment="1" applyProtection="1">
      <alignment horizontal="center" vertical="center"/>
    </xf>
    <xf numFmtId="0" fontId="19" fillId="14" borderId="8" xfId="0" applyFont="1" applyFill="1" applyBorder="1" applyAlignment="1" applyProtection="1">
      <alignment horizontal="center" vertical="center" wrapText="1"/>
      <protection locked="0"/>
    </xf>
    <xf numFmtId="4" fontId="19" fillId="9" borderId="8" xfId="1" applyNumberFormat="1" applyFont="1" applyFill="1" applyBorder="1" applyAlignment="1" applyProtection="1">
      <alignment horizontal="center" vertical="center"/>
    </xf>
    <xf numFmtId="0" fontId="22" fillId="6" borderId="9" xfId="0" applyFont="1" applyFill="1" applyBorder="1" applyAlignment="1" applyProtection="1">
      <alignment horizontal="center" vertical="center"/>
      <protection locked="0"/>
    </xf>
    <xf numFmtId="3" fontId="19" fillId="13" borderId="8" xfId="1" applyNumberFormat="1" applyFont="1" applyFill="1" applyBorder="1" applyAlignment="1" applyProtection="1">
      <alignment horizontal="center" vertical="center"/>
    </xf>
    <xf numFmtId="3" fontId="19" fillId="16" borderId="8" xfId="1" applyNumberFormat="1" applyFont="1" applyFill="1" applyBorder="1" applyAlignment="1" applyProtection="1">
      <alignment horizontal="center" vertical="center"/>
    </xf>
    <xf numFmtId="4" fontId="10" fillId="3" borderId="0" xfId="0" applyNumberFormat="1" applyFont="1" applyFill="1" applyProtection="1">
      <protection locked="0"/>
    </xf>
    <xf numFmtId="3" fontId="10" fillId="7" borderId="0" xfId="0" applyNumberFormat="1" applyFont="1" applyFill="1"/>
    <xf numFmtId="0" fontId="2" fillId="2" borderId="49" xfId="0" applyFont="1" applyFill="1" applyBorder="1" applyAlignment="1">
      <alignment vertical="center" wrapText="1"/>
    </xf>
    <xf numFmtId="0" fontId="2" fillId="2" borderId="37" xfId="0" applyFont="1" applyFill="1" applyBorder="1" applyAlignment="1">
      <alignment vertical="center" wrapText="1"/>
    </xf>
    <xf numFmtId="0" fontId="2" fillId="2" borderId="38" xfId="0" applyFont="1" applyFill="1" applyBorder="1" applyAlignment="1">
      <alignment vertical="center" wrapText="1"/>
    </xf>
    <xf numFmtId="0" fontId="2" fillId="2" borderId="27" xfId="0" applyFont="1" applyFill="1" applyBorder="1" applyAlignment="1">
      <alignment vertical="center"/>
    </xf>
    <xf numFmtId="0" fontId="2" fillId="2" borderId="6" xfId="0" applyFont="1" applyFill="1" applyBorder="1" applyAlignment="1">
      <alignment vertical="center"/>
    </xf>
    <xf numFmtId="0" fontId="2" fillId="2" borderId="24" xfId="0" applyFont="1" applyFill="1" applyBorder="1" applyAlignment="1">
      <alignment vertical="center"/>
    </xf>
    <xf numFmtId="0" fontId="2" fillId="2" borderId="27" xfId="0" applyFont="1" applyFill="1" applyBorder="1" applyAlignment="1">
      <alignment vertical="center" wrapText="1"/>
    </xf>
    <xf numFmtId="0" fontId="2" fillId="2" borderId="6" xfId="0" applyFont="1" applyFill="1" applyBorder="1" applyAlignment="1">
      <alignment vertical="center" wrapText="1"/>
    </xf>
    <xf numFmtId="0" fontId="2" fillId="2" borderId="24" xfId="0" applyFont="1" applyFill="1" applyBorder="1" applyAlignment="1">
      <alignment vertical="center" wrapText="1"/>
    </xf>
    <xf numFmtId="0" fontId="2" fillId="2" borderId="39" xfId="0" applyFont="1" applyFill="1" applyBorder="1" applyAlignment="1">
      <alignment vertical="center" wrapText="1"/>
    </xf>
    <xf numFmtId="0" fontId="2" fillId="2" borderId="0" xfId="0" applyFont="1" applyFill="1" applyAlignment="1">
      <alignment vertical="center"/>
    </xf>
    <xf numFmtId="0" fontId="2" fillId="2" borderId="46" xfId="0" applyFont="1" applyFill="1" applyBorder="1" applyAlignment="1">
      <alignment vertical="center"/>
    </xf>
    <xf numFmtId="0" fontId="2" fillId="2" borderId="27" xfId="0" applyFont="1" applyFill="1" applyBorder="1" applyAlignment="1">
      <alignment horizontal="left" vertical="center" wrapText="1"/>
    </xf>
    <xf numFmtId="0" fontId="2" fillId="2" borderId="6" xfId="0" applyFont="1" applyFill="1" applyBorder="1" applyAlignment="1">
      <alignment horizontal="left" vertical="center" wrapText="1"/>
    </xf>
    <xf numFmtId="0" fontId="2" fillId="2" borderId="24" xfId="0" applyFont="1" applyFill="1" applyBorder="1" applyAlignment="1">
      <alignment horizontal="left" vertical="center" wrapText="1"/>
    </xf>
    <xf numFmtId="0" fontId="3" fillId="2" borderId="16"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19"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44" xfId="0" applyFont="1" applyFill="1" applyBorder="1" applyAlignment="1">
      <alignment horizontal="center" vertical="center"/>
    </xf>
    <xf numFmtId="0" fontId="2" fillId="2" borderId="18" xfId="0" applyFont="1" applyFill="1" applyBorder="1" applyAlignment="1">
      <alignment vertical="center" wrapText="1"/>
    </xf>
    <xf numFmtId="0" fontId="2" fillId="2" borderId="8" xfId="0" applyFont="1" applyFill="1" applyBorder="1" applyAlignment="1">
      <alignment vertical="center"/>
    </xf>
    <xf numFmtId="0" fontId="2" fillId="2" borderId="19" xfId="0" applyFont="1" applyFill="1" applyBorder="1" applyAlignment="1">
      <alignment vertical="center"/>
    </xf>
    <xf numFmtId="0" fontId="2" fillId="2" borderId="51" xfId="0" applyFont="1" applyFill="1" applyBorder="1" applyAlignment="1">
      <alignment vertical="center" wrapText="1"/>
    </xf>
    <xf numFmtId="0" fontId="2" fillId="2" borderId="25" xfId="0" applyFont="1" applyFill="1" applyBorder="1" applyAlignment="1">
      <alignment vertical="center"/>
    </xf>
    <xf numFmtId="0" fontId="2" fillId="2" borderId="52" xfId="0" applyFont="1" applyFill="1" applyBorder="1" applyAlignment="1">
      <alignment vertical="center"/>
    </xf>
    <xf numFmtId="0" fontId="2" fillId="2" borderId="16" xfId="0" applyFont="1" applyFill="1" applyBorder="1" applyAlignment="1">
      <alignment vertical="center" wrapText="1"/>
    </xf>
    <xf numFmtId="0" fontId="2" fillId="2" borderId="20" xfId="0" applyFont="1" applyFill="1" applyBorder="1" applyAlignment="1">
      <alignment vertical="center"/>
    </xf>
    <xf numFmtId="0" fontId="2" fillId="2" borderId="17" xfId="0" applyFont="1" applyFill="1" applyBorder="1" applyAlignment="1">
      <alignment vertical="center"/>
    </xf>
    <xf numFmtId="0" fontId="6" fillId="2" borderId="10"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3" fillId="2" borderId="36" xfId="0" applyFont="1" applyFill="1" applyBorder="1" applyAlignment="1">
      <alignment horizontal="center" vertical="center"/>
    </xf>
    <xf numFmtId="0" fontId="3" fillId="2" borderId="45" xfId="0" applyFont="1" applyFill="1" applyBorder="1" applyAlignment="1">
      <alignment horizontal="center" vertical="center"/>
    </xf>
    <xf numFmtId="0" fontId="3" fillId="2" borderId="39" xfId="0" applyFont="1" applyFill="1" applyBorder="1" applyAlignment="1">
      <alignment horizontal="center" vertical="center"/>
    </xf>
    <xf numFmtId="0" fontId="3" fillId="2" borderId="46"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7" xfId="0" applyFont="1" applyFill="1" applyBorder="1" applyAlignment="1">
      <alignment horizontal="center" vertical="center"/>
    </xf>
    <xf numFmtId="0" fontId="2" fillId="2" borderId="43" xfId="0" applyFont="1" applyFill="1" applyBorder="1" applyAlignment="1">
      <alignment horizontal="left" vertical="center" wrapText="1"/>
    </xf>
    <xf numFmtId="0" fontId="2" fillId="2" borderId="32" xfId="0" applyFont="1" applyFill="1" applyBorder="1" applyAlignment="1">
      <alignment horizontal="left" vertical="center" wrapText="1"/>
    </xf>
    <xf numFmtId="0" fontId="2" fillId="2" borderId="23" xfId="0" applyFont="1" applyFill="1" applyBorder="1" applyAlignment="1">
      <alignment horizontal="left" vertical="center" wrapText="1"/>
    </xf>
    <xf numFmtId="0" fontId="20" fillId="6" borderId="10" xfId="0" applyFont="1" applyFill="1" applyBorder="1" applyAlignment="1">
      <alignment horizontal="center" vertical="center" wrapText="1"/>
    </xf>
    <xf numFmtId="0" fontId="20" fillId="6" borderId="13" xfId="0" applyFont="1" applyFill="1" applyBorder="1" applyAlignment="1">
      <alignment horizontal="center" vertical="center" wrapText="1"/>
    </xf>
    <xf numFmtId="0" fontId="20" fillId="6" borderId="11" xfId="0" applyFont="1" applyFill="1" applyBorder="1" applyAlignment="1">
      <alignment horizontal="center" vertical="center" wrapText="1"/>
    </xf>
    <xf numFmtId="0" fontId="2" fillId="2" borderId="49" xfId="0" applyFont="1" applyFill="1" applyBorder="1" applyAlignment="1">
      <alignment horizontal="left" vertical="center" wrapText="1"/>
    </xf>
    <xf numFmtId="0" fontId="2" fillId="2" borderId="37" xfId="0" applyFont="1" applyFill="1" applyBorder="1" applyAlignment="1">
      <alignment horizontal="left" vertical="center" wrapText="1"/>
    </xf>
    <xf numFmtId="0" fontId="2" fillId="2" borderId="38" xfId="0" applyFont="1" applyFill="1" applyBorder="1" applyAlignment="1">
      <alignment horizontal="left" vertical="center" wrapText="1"/>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2" fillId="2" borderId="10" xfId="0" applyFont="1" applyFill="1" applyBorder="1" applyAlignment="1">
      <alignment horizontal="left" vertical="center" wrapText="1"/>
    </xf>
    <xf numFmtId="0" fontId="2" fillId="2" borderId="13" xfId="0" applyFont="1" applyFill="1" applyBorder="1" applyAlignment="1">
      <alignment horizontal="left" vertical="center"/>
    </xf>
    <xf numFmtId="0" fontId="2" fillId="2" borderId="11" xfId="0" applyFont="1" applyFill="1" applyBorder="1" applyAlignment="1">
      <alignment horizontal="left" vertical="center"/>
    </xf>
    <xf numFmtId="0" fontId="19" fillId="12" borderId="25" xfId="0" applyFont="1" applyFill="1" applyBorder="1" applyAlignment="1" applyProtection="1">
      <alignment horizontal="center" vertical="center" wrapText="1"/>
      <protection locked="0"/>
    </xf>
    <xf numFmtId="0" fontId="19" fillId="12" borderId="31" xfId="0" applyFont="1" applyFill="1" applyBorder="1" applyAlignment="1" applyProtection="1">
      <alignment horizontal="center" vertical="center" wrapText="1"/>
      <protection locked="0"/>
    </xf>
    <xf numFmtId="0" fontId="19" fillId="12" borderId="12" xfId="0" applyFont="1" applyFill="1" applyBorder="1" applyAlignment="1" applyProtection="1">
      <alignment horizontal="center" vertical="center" wrapText="1"/>
      <protection locked="0"/>
    </xf>
    <xf numFmtId="0" fontId="19" fillId="6" borderId="28" xfId="0" applyFont="1" applyFill="1" applyBorder="1" applyAlignment="1" applyProtection="1">
      <alignment horizontal="center" vertical="center" wrapText="1"/>
      <protection locked="0"/>
    </xf>
    <xf numFmtId="0" fontId="19" fillId="6" borderId="30" xfId="0" applyFont="1" applyFill="1" applyBorder="1" applyAlignment="1" applyProtection="1">
      <alignment horizontal="center" vertical="center" wrapText="1"/>
      <protection locked="0"/>
    </xf>
    <xf numFmtId="0" fontId="19" fillId="6" borderId="29" xfId="0" applyFont="1" applyFill="1" applyBorder="1" applyAlignment="1" applyProtection="1">
      <alignment horizontal="center" vertical="center" wrapText="1"/>
      <protection locked="0"/>
    </xf>
    <xf numFmtId="0" fontId="19" fillId="6" borderId="10" xfId="0" applyFont="1" applyFill="1" applyBorder="1" applyAlignment="1" applyProtection="1">
      <alignment horizontal="center" vertical="center"/>
      <protection locked="0"/>
    </xf>
    <xf numFmtId="0" fontId="19" fillId="6" borderId="13" xfId="0" applyFont="1" applyFill="1" applyBorder="1" applyAlignment="1" applyProtection="1">
      <alignment horizontal="center" vertical="center"/>
      <protection locked="0"/>
    </xf>
    <xf numFmtId="0" fontId="19" fillId="6" borderId="11" xfId="0" applyFont="1" applyFill="1" applyBorder="1" applyAlignment="1" applyProtection="1">
      <alignment horizontal="center" vertical="center"/>
      <protection locked="0"/>
    </xf>
    <xf numFmtId="0" fontId="19" fillId="14" borderId="28" xfId="0" applyFont="1" applyFill="1" applyBorder="1" applyAlignment="1" applyProtection="1">
      <alignment horizontal="center" vertical="center" wrapText="1"/>
      <protection locked="0"/>
    </xf>
    <xf numFmtId="0" fontId="19" fillId="14" borderId="30" xfId="0" applyFont="1" applyFill="1" applyBorder="1" applyAlignment="1" applyProtection="1">
      <alignment horizontal="center" vertical="center" wrapText="1"/>
      <protection locked="0"/>
    </xf>
    <xf numFmtId="0" fontId="19" fillId="14" borderId="29" xfId="0" applyFont="1" applyFill="1" applyBorder="1" applyAlignment="1" applyProtection="1">
      <alignment horizontal="center" vertical="center" wrapText="1"/>
      <protection locked="0"/>
    </xf>
    <xf numFmtId="0" fontId="19" fillId="12" borderId="8" xfId="0" applyFont="1" applyFill="1" applyBorder="1" applyAlignment="1" applyProtection="1">
      <alignment horizontal="center" vertical="center" wrapText="1"/>
      <protection locked="0"/>
    </xf>
    <xf numFmtId="14" fontId="13" fillId="2" borderId="34" xfId="0" applyNumberFormat="1" applyFont="1" applyFill="1" applyBorder="1" applyAlignment="1">
      <alignment horizontal="center" vertical="center"/>
    </xf>
    <xf numFmtId="14" fontId="13" fillId="2" borderId="31" xfId="0" applyNumberFormat="1" applyFont="1" applyFill="1" applyBorder="1" applyAlignment="1">
      <alignment horizontal="center" vertical="center"/>
    </xf>
    <xf numFmtId="14" fontId="13" fillId="2" borderId="12" xfId="0" applyNumberFormat="1" applyFont="1" applyFill="1" applyBorder="1" applyAlignment="1">
      <alignment horizontal="center" vertical="center"/>
    </xf>
    <xf numFmtId="0" fontId="13" fillId="2" borderId="35"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4" xfId="0" applyFont="1" applyFill="1" applyBorder="1" applyAlignment="1">
      <alignment horizontal="center" vertical="center"/>
    </xf>
    <xf numFmtId="0" fontId="13" fillId="2" borderId="25" xfId="0" applyFont="1" applyFill="1" applyBorder="1" applyAlignment="1">
      <alignment horizontal="left" vertical="center" wrapText="1"/>
    </xf>
    <xf numFmtId="0" fontId="13" fillId="2" borderId="12" xfId="0" applyFont="1" applyFill="1" applyBorder="1" applyAlignment="1">
      <alignment horizontal="left" vertical="center" wrapText="1"/>
    </xf>
    <xf numFmtId="0" fontId="1" fillId="10" borderId="20" xfId="0" applyFont="1" applyFill="1" applyBorder="1" applyAlignment="1">
      <alignment horizontal="center" vertical="center" wrapText="1"/>
    </xf>
    <xf numFmtId="0" fontId="1" fillId="10" borderId="17" xfId="0" applyFont="1" applyFill="1" applyBorder="1" applyAlignment="1">
      <alignment horizontal="center" vertical="center" wrapText="1"/>
    </xf>
    <xf numFmtId="3" fontId="5" fillId="2" borderId="8" xfId="0" applyNumberFormat="1" applyFont="1" applyFill="1" applyBorder="1" applyAlignment="1">
      <alignment horizontal="center" vertical="center"/>
    </xf>
    <xf numFmtId="3" fontId="5" fillId="2" borderId="19" xfId="0" applyNumberFormat="1" applyFont="1" applyFill="1" applyBorder="1" applyAlignment="1">
      <alignment horizontal="center" vertical="center"/>
    </xf>
    <xf numFmtId="3" fontId="5" fillId="2" borderId="14" xfId="0" applyNumberFormat="1" applyFont="1" applyFill="1" applyBorder="1" applyAlignment="1">
      <alignment horizontal="center" vertical="center"/>
    </xf>
    <xf numFmtId="3" fontId="5" fillId="2" borderId="21" xfId="0" applyNumberFormat="1" applyFont="1" applyFill="1" applyBorder="1" applyAlignment="1">
      <alignment horizontal="center" vertical="center"/>
    </xf>
    <xf numFmtId="3" fontId="5" fillId="2" borderId="23" xfId="0" applyNumberFormat="1" applyFont="1" applyFill="1" applyBorder="1" applyAlignment="1">
      <alignment horizontal="center" vertical="center"/>
    </xf>
    <xf numFmtId="3" fontId="5" fillId="2" borderId="22" xfId="0" applyNumberFormat="1" applyFont="1" applyFill="1" applyBorder="1" applyAlignment="1">
      <alignment horizontal="center" vertical="center"/>
    </xf>
    <xf numFmtId="3" fontId="5" fillId="6" borderId="5" xfId="0" applyNumberFormat="1" applyFont="1" applyFill="1" applyBorder="1" applyAlignment="1">
      <alignment horizontal="center" vertical="center"/>
    </xf>
    <xf numFmtId="3" fontId="5" fillId="6" borderId="7" xfId="0" applyNumberFormat="1" applyFont="1" applyFill="1" applyBorder="1" applyAlignment="1">
      <alignment horizontal="center" vertical="center"/>
    </xf>
    <xf numFmtId="3" fontId="5" fillId="6" borderId="24" xfId="0" applyNumberFormat="1" applyFont="1" applyFill="1" applyBorder="1" applyAlignment="1">
      <alignment horizontal="center" vertical="center"/>
    </xf>
    <xf numFmtId="0" fontId="5" fillId="6" borderId="27" xfId="0" applyFont="1" applyFill="1" applyBorder="1" applyAlignment="1">
      <alignment horizontal="center" vertical="center" wrapText="1"/>
    </xf>
    <xf numFmtId="0" fontId="5" fillId="6" borderId="24" xfId="0" applyFont="1" applyFill="1" applyBorder="1" applyAlignment="1">
      <alignment horizontal="center" vertical="center" wrapText="1"/>
    </xf>
    <xf numFmtId="0" fontId="5" fillId="6" borderId="7" xfId="0" applyFont="1" applyFill="1" applyBorder="1" applyAlignment="1">
      <alignment horizontal="center" vertical="center"/>
    </xf>
    <xf numFmtId="0" fontId="5" fillId="6" borderId="8" xfId="0" applyFont="1" applyFill="1" applyBorder="1" applyAlignment="1">
      <alignment horizontal="center" vertical="center"/>
    </xf>
    <xf numFmtId="3" fontId="5" fillId="6" borderId="6" xfId="0" applyNumberFormat="1" applyFont="1" applyFill="1" applyBorder="1" applyAlignment="1">
      <alignment horizontal="center" vertical="center"/>
    </xf>
    <xf numFmtId="3" fontId="5" fillId="2" borderId="25" xfId="0" applyNumberFormat="1" applyFont="1" applyFill="1" applyBorder="1" applyAlignment="1">
      <alignment horizontal="center" vertical="center"/>
    </xf>
    <xf numFmtId="0" fontId="5" fillId="11" borderId="18" xfId="0" applyFont="1" applyFill="1" applyBorder="1" applyAlignment="1">
      <alignment horizontal="center" vertical="center" wrapText="1"/>
    </xf>
    <xf numFmtId="0" fontId="5" fillId="11" borderId="19" xfId="0" applyFont="1" applyFill="1" applyBorder="1" applyAlignment="1">
      <alignment horizontal="center" vertical="center" wrapText="1"/>
    </xf>
    <xf numFmtId="3" fontId="5" fillId="2" borderId="7" xfId="0" applyNumberFormat="1" applyFont="1" applyFill="1" applyBorder="1" applyAlignment="1">
      <alignment horizontal="center" vertical="center"/>
    </xf>
    <xf numFmtId="3" fontId="5" fillId="2" borderId="18" xfId="0" applyNumberFormat="1" applyFont="1" applyFill="1" applyBorder="1" applyAlignment="1">
      <alignment horizontal="center" vertical="center"/>
    </xf>
    <xf numFmtId="0" fontId="5" fillId="7" borderId="7" xfId="0" applyFont="1" applyFill="1" applyBorder="1" applyAlignment="1">
      <alignment horizontal="center" vertical="center"/>
    </xf>
    <xf numFmtId="0" fontId="5" fillId="7" borderId="8" xfId="0" applyFont="1" applyFill="1" applyBorder="1" applyAlignment="1">
      <alignment horizontal="center" vertical="center"/>
    </xf>
    <xf numFmtId="0" fontId="1" fillId="10" borderId="26" xfId="0" applyFont="1" applyFill="1" applyBorder="1" applyAlignment="1">
      <alignment horizontal="center" vertical="center" wrapText="1"/>
    </xf>
    <xf numFmtId="3" fontId="5" fillId="2" borderId="5" xfId="0" applyNumberFormat="1" applyFont="1" applyFill="1" applyBorder="1" applyAlignment="1">
      <alignment horizontal="center" vertical="center"/>
    </xf>
    <xf numFmtId="3" fontId="5" fillId="2" borderId="24" xfId="0" applyNumberFormat="1" applyFont="1" applyFill="1" applyBorder="1" applyAlignment="1">
      <alignment horizontal="center" vertical="center"/>
    </xf>
    <xf numFmtId="3" fontId="0" fillId="7" borderId="0" xfId="0" applyNumberFormat="1" applyFill="1" applyAlignment="1">
      <alignment horizontal="center"/>
    </xf>
    <xf numFmtId="0" fontId="0" fillId="7" borderId="0" xfId="0" applyFill="1" applyAlignment="1">
      <alignment horizontal="center"/>
    </xf>
    <xf numFmtId="3" fontId="5" fillId="2" borderId="6" xfId="0" applyNumberFormat="1" applyFont="1" applyFill="1" applyBorder="1" applyAlignment="1">
      <alignment horizontal="center" vertical="center"/>
    </xf>
  </cellXfs>
  <cellStyles count="2">
    <cellStyle name="Normal" xfId="0" builtinId="0"/>
    <cellStyle name="Percent" xfId="1" builtinId="5"/>
  </cellStyles>
  <dxfs count="157">
    <dxf>
      <fill>
        <patternFill>
          <bgColor rgb="FFCCFFCC"/>
        </patternFill>
      </fill>
    </dxf>
    <dxf>
      <fill>
        <patternFill>
          <bgColor theme="0" tint="-0.24994659260841701"/>
        </patternFill>
      </fill>
    </dxf>
    <dxf>
      <fill>
        <patternFill>
          <bgColor theme="0" tint="-0.24994659260841701"/>
        </patternFill>
      </fill>
    </dxf>
    <dxf>
      <fill>
        <patternFill>
          <bgColor rgb="FFCCFFCC"/>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C2F6D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C2F6D2"/>
        </patternFill>
      </fill>
    </dxf>
    <dxf>
      <fill>
        <patternFill>
          <fgColor rgb="FFC2F6D2"/>
          <bgColor rgb="FFC2F6D2"/>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24994659260841701"/>
        </patternFill>
      </fill>
    </dxf>
    <dxf>
      <fill>
        <patternFill>
          <bgColor theme="0" tint="-0.24994659260841701"/>
        </patternFill>
      </fill>
    </dxf>
    <dxf>
      <fill>
        <patternFill>
          <bgColor rgb="FFC2F6D2"/>
        </patternFill>
      </fill>
    </dxf>
    <dxf>
      <fill>
        <patternFill>
          <bgColor rgb="FFFF0066"/>
        </patternFill>
      </fill>
    </dxf>
    <dxf>
      <fill>
        <patternFill>
          <bgColor rgb="FFC2F6D2"/>
        </patternFill>
      </fill>
    </dxf>
    <dxf>
      <fill>
        <patternFill>
          <bgColor rgb="FFFF0066"/>
        </patternFill>
      </fill>
    </dxf>
    <dxf>
      <fill>
        <patternFill>
          <bgColor theme="0" tint="-0.24994659260841701"/>
        </patternFill>
      </fill>
    </dxf>
    <dxf>
      <fill>
        <patternFill>
          <bgColor theme="0" tint="-0.24994659260841701"/>
        </patternFill>
      </fill>
    </dxf>
    <dxf>
      <fill>
        <patternFill>
          <bgColor rgb="FFC2F6D2"/>
        </patternFill>
      </fill>
    </dxf>
    <dxf>
      <fill>
        <patternFill>
          <bgColor rgb="FFFF0066"/>
        </patternFill>
      </fill>
    </dxf>
    <dxf>
      <fill>
        <patternFill>
          <bgColor rgb="FFC2F6D2"/>
        </patternFill>
      </fill>
    </dxf>
    <dxf>
      <fill>
        <patternFill>
          <bgColor theme="0" tint="-0.24994659260841701"/>
        </patternFill>
      </fill>
    </dxf>
    <dxf>
      <fill>
        <patternFill>
          <bgColor rgb="FFFF0066"/>
        </patternFill>
      </fill>
    </dxf>
    <dxf>
      <fill>
        <patternFill>
          <bgColor theme="0" tint="-0.24994659260841701"/>
        </patternFill>
      </fill>
    </dxf>
    <dxf>
      <fill>
        <patternFill>
          <bgColor rgb="FFC2F6D2"/>
        </patternFill>
      </fill>
    </dxf>
    <dxf>
      <fill>
        <patternFill>
          <bgColor rgb="FFFF0066"/>
        </patternFill>
      </fill>
    </dxf>
    <dxf>
      <fill>
        <patternFill>
          <bgColor rgb="FFC2F6D2"/>
        </patternFill>
      </fill>
    </dxf>
    <dxf>
      <fill>
        <patternFill>
          <bgColor rgb="FFFF0066"/>
        </patternFill>
      </fill>
    </dxf>
    <dxf>
      <fill>
        <patternFill>
          <fgColor rgb="FFC2F6D2"/>
          <bgColor rgb="FFC2F6D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FFFFCC"/>
        </patternFill>
      </fill>
    </dxf>
    <dxf>
      <fill>
        <patternFill>
          <bgColor theme="0" tint="-0.24994659260841701"/>
        </patternFill>
      </fill>
    </dxf>
    <dxf>
      <fill>
        <patternFill>
          <bgColor theme="0" tint="-0.24994659260841701"/>
        </patternFill>
      </fill>
    </dxf>
    <dxf>
      <fill>
        <patternFill>
          <bgColor rgb="FFFFFFCC"/>
        </patternFill>
      </fill>
    </dxf>
    <dxf>
      <fill>
        <patternFill>
          <bgColor rgb="FFC2F6D2"/>
        </patternFill>
      </fill>
    </dxf>
    <dxf>
      <fill>
        <patternFill>
          <bgColor theme="0" tint="-0.24994659260841701"/>
        </patternFill>
      </fill>
    </dxf>
    <dxf>
      <fill>
        <patternFill>
          <bgColor rgb="FFFFFFCC"/>
        </patternFill>
      </fill>
    </dxf>
    <dxf>
      <fill>
        <patternFill>
          <bgColor theme="0" tint="-0.24994659260841701"/>
        </patternFill>
      </fill>
    </dxf>
    <dxf>
      <fill>
        <patternFill>
          <bgColor rgb="FFFFFFCC"/>
        </patternFill>
      </fill>
    </dxf>
    <dxf>
      <fill>
        <patternFill>
          <bgColor theme="0" tint="-0.24994659260841701"/>
        </patternFill>
      </fill>
    </dxf>
    <dxf>
      <fill>
        <patternFill>
          <bgColor rgb="FFFFFFCC"/>
        </patternFill>
      </fill>
    </dxf>
    <dxf>
      <fill>
        <patternFill>
          <bgColor theme="0" tint="-0.24994659260841701"/>
        </patternFill>
      </fill>
    </dxf>
    <dxf>
      <fill>
        <patternFill>
          <bgColor theme="9" tint="-0.24994659260841701"/>
        </patternFill>
      </fill>
    </dxf>
    <dxf>
      <fill>
        <patternFill>
          <bgColor theme="0" tint="-0.24994659260841701"/>
        </patternFill>
      </fill>
    </dxf>
    <dxf>
      <fill>
        <patternFill>
          <bgColor rgb="FFC2F6D2"/>
        </patternFill>
      </fill>
    </dxf>
    <dxf>
      <fill>
        <patternFill>
          <bgColor theme="0" tint="-0.24994659260841701"/>
        </patternFill>
      </fill>
    </dxf>
    <dxf>
      <fill>
        <patternFill>
          <fgColor rgb="FFC2F6D2"/>
          <bgColor rgb="FFC2F6D2"/>
        </patternFill>
      </fill>
    </dxf>
    <dxf>
      <fill>
        <patternFill>
          <fgColor rgb="FFC2F6D2"/>
          <bgColor theme="0" tint="-0.24994659260841701"/>
        </patternFill>
      </fill>
    </dxf>
    <dxf>
      <fill>
        <patternFill>
          <bgColor theme="0" tint="-0.24994659260841701"/>
        </patternFill>
      </fill>
    </dxf>
    <dxf>
      <fill>
        <patternFill>
          <bgColor rgb="FFC2F6D2"/>
        </patternFill>
      </fill>
    </dxf>
    <dxf>
      <fill>
        <patternFill>
          <bgColor theme="0" tint="-0.34998626667073579"/>
        </patternFill>
      </fill>
    </dxf>
    <dxf>
      <fill>
        <patternFill>
          <bgColor rgb="FFC2F6D2"/>
        </patternFill>
      </fill>
    </dxf>
    <dxf>
      <fill>
        <patternFill>
          <bgColor rgb="FFC2F6D2"/>
        </patternFill>
      </fill>
    </dxf>
    <dxf>
      <fill>
        <patternFill>
          <bgColor rgb="FFC2F6D2"/>
        </patternFill>
      </fill>
    </dxf>
    <dxf>
      <fill>
        <patternFill>
          <bgColor rgb="FFC2F6D2"/>
        </patternFill>
      </fill>
    </dxf>
    <dxf>
      <fill>
        <patternFill>
          <bgColor rgb="FFC2F6D2"/>
        </patternFill>
      </fill>
    </dxf>
    <dxf>
      <fill>
        <patternFill>
          <bgColor rgb="FFC2F6D2"/>
        </patternFill>
      </fill>
    </dxf>
    <dxf>
      <fill>
        <patternFill>
          <bgColor theme="0" tint="-0.24994659260841701"/>
        </patternFill>
      </fill>
    </dxf>
    <dxf>
      <fill>
        <patternFill>
          <fgColor rgb="FFCCFFCC"/>
          <bgColor theme="0" tint="-0.24994659260841701"/>
        </patternFill>
      </fill>
    </dxf>
    <dxf>
      <fill>
        <patternFill>
          <fgColor rgb="FFCCFFCC"/>
          <bgColor rgb="FFCCFFCC"/>
        </patternFill>
      </fill>
    </dxf>
    <dxf>
      <fill>
        <patternFill>
          <bgColor theme="0" tint="-0.24994659260841701"/>
        </patternFill>
      </fill>
    </dxf>
    <dxf>
      <fill>
        <patternFill>
          <bgColor rgb="FFFFFFCC"/>
        </patternFill>
      </fill>
    </dxf>
    <dxf>
      <fill>
        <patternFill>
          <fgColor rgb="FFCCFFCC"/>
          <bgColor theme="0" tint="-0.24994659260841701"/>
        </patternFill>
      </fill>
    </dxf>
    <dxf>
      <fill>
        <patternFill>
          <fgColor rgb="FFCCFFCC"/>
          <bgColor rgb="FFCCFFCC"/>
        </patternFill>
      </fill>
    </dxf>
    <dxf>
      <fill>
        <patternFill>
          <bgColor theme="0" tint="-0.24994659260841701"/>
        </patternFill>
      </fill>
    </dxf>
    <dxf>
      <fill>
        <patternFill>
          <bgColor rgb="FFFFFFCC"/>
        </patternFill>
      </fill>
    </dxf>
    <dxf>
      <fill>
        <patternFill>
          <bgColor rgb="FFC2F6D2"/>
        </patternFill>
      </fill>
    </dxf>
    <dxf>
      <fill>
        <patternFill>
          <bgColor theme="0" tint="-0.24994659260841701"/>
        </patternFill>
      </fill>
    </dxf>
    <dxf>
      <fill>
        <patternFill>
          <bgColor rgb="FFFFFFCC"/>
        </patternFill>
      </fill>
    </dxf>
    <dxf>
      <fill>
        <patternFill>
          <bgColor theme="0" tint="-0.24994659260841701"/>
        </patternFill>
      </fill>
    </dxf>
    <dxf>
      <fill>
        <patternFill>
          <bgColor rgb="FFC2F6D2"/>
        </patternFill>
      </fill>
    </dxf>
    <dxf>
      <fill>
        <patternFill>
          <bgColor theme="0" tint="-0.24994659260841701"/>
        </patternFill>
      </fill>
    </dxf>
    <dxf>
      <fill>
        <patternFill>
          <bgColor theme="0" tint="-0.24994659260841701"/>
        </patternFill>
      </fill>
    </dxf>
    <dxf>
      <fill>
        <patternFill>
          <bgColor rgb="FFC2F6D2"/>
        </patternFill>
      </fill>
    </dxf>
    <dxf>
      <fill>
        <patternFill>
          <bgColor theme="0" tint="-0.24994659260841701"/>
        </patternFill>
      </fill>
    </dxf>
    <dxf>
      <fill>
        <patternFill>
          <bgColor rgb="FFC2F6D2"/>
        </patternFill>
      </fill>
    </dxf>
    <dxf>
      <fill>
        <patternFill>
          <bgColor theme="0" tint="-0.24994659260841701"/>
        </patternFill>
      </fill>
    </dxf>
    <dxf>
      <fill>
        <patternFill>
          <bgColor rgb="FFC2F6D2"/>
        </patternFill>
      </fill>
    </dxf>
    <dxf>
      <fill>
        <patternFill>
          <bgColor theme="0" tint="-0.24994659260841701"/>
        </patternFill>
      </fill>
    </dxf>
    <dxf>
      <fill>
        <patternFill>
          <bgColor rgb="FFFFFFCC"/>
        </patternFill>
      </fill>
    </dxf>
    <dxf>
      <fill>
        <patternFill>
          <bgColor rgb="FFFFFFCC"/>
        </patternFill>
      </fill>
    </dxf>
    <dxf>
      <fill>
        <patternFill>
          <bgColor theme="0" tint="-0.24994659260841701"/>
        </patternFill>
      </fill>
    </dxf>
    <dxf>
      <fill>
        <patternFill>
          <bgColor theme="0" tint="-0.24994659260841701"/>
        </patternFill>
      </fill>
    </dxf>
    <dxf>
      <fill>
        <patternFill>
          <bgColor rgb="FFFFFFCC"/>
        </patternFill>
      </fill>
    </dxf>
    <dxf>
      <fill>
        <patternFill>
          <bgColor theme="0" tint="-0.24994659260841701"/>
        </patternFill>
      </fill>
    </dxf>
    <dxf>
      <fill>
        <patternFill>
          <bgColor rgb="FFFFFFCC"/>
        </patternFill>
      </fill>
    </dxf>
    <dxf>
      <fill>
        <patternFill>
          <bgColor rgb="FFFFFFCC"/>
        </patternFill>
      </fill>
    </dxf>
    <dxf>
      <fill>
        <patternFill>
          <bgColor theme="0" tint="-0.24994659260841701"/>
        </patternFill>
      </fill>
    </dxf>
    <dxf>
      <fill>
        <patternFill>
          <bgColor rgb="FFFFFFCC"/>
        </patternFill>
      </fill>
    </dxf>
    <dxf>
      <fill>
        <patternFill>
          <bgColor theme="0" tint="-0.24994659260841701"/>
        </patternFill>
      </fill>
    </dxf>
    <dxf>
      <fill>
        <patternFill>
          <bgColor rgb="FFFFFFCC"/>
        </patternFill>
      </fill>
    </dxf>
    <dxf>
      <fill>
        <patternFill>
          <bgColor theme="0" tint="-0.24994659260841701"/>
        </patternFill>
      </fill>
    </dxf>
    <dxf>
      <fill>
        <patternFill>
          <bgColor rgb="FFFFFFCC"/>
        </patternFill>
      </fill>
    </dxf>
    <dxf>
      <fill>
        <patternFill>
          <bgColor theme="0" tint="-0.24994659260841701"/>
        </patternFill>
      </fill>
    </dxf>
    <dxf>
      <fill>
        <patternFill>
          <bgColor rgb="FFFFFFCC"/>
        </patternFill>
      </fill>
    </dxf>
    <dxf>
      <fill>
        <patternFill>
          <bgColor theme="0" tint="-0.24994659260841701"/>
        </patternFill>
      </fill>
    </dxf>
    <dxf>
      <fill>
        <patternFill>
          <bgColor theme="0" tint="-0.24994659260841701"/>
        </patternFill>
      </fill>
    </dxf>
    <dxf>
      <fill>
        <patternFill>
          <bgColor rgb="FFFFFFCC"/>
        </patternFill>
      </fill>
    </dxf>
    <dxf>
      <fill>
        <patternFill>
          <bgColor theme="0" tint="-0.24994659260841701"/>
        </patternFill>
      </fill>
    </dxf>
    <dxf>
      <fill>
        <patternFill>
          <bgColor rgb="FFFFFFCC"/>
        </patternFill>
      </fill>
    </dxf>
    <dxf>
      <fill>
        <patternFill>
          <bgColor theme="0" tint="-0.24994659260841701"/>
        </patternFill>
      </fill>
    </dxf>
    <dxf>
      <fill>
        <patternFill>
          <bgColor rgb="FFFFFFCC"/>
        </patternFill>
      </fill>
    </dxf>
    <dxf>
      <fill>
        <patternFill>
          <bgColor theme="0" tint="-0.24994659260841701"/>
        </patternFill>
      </fill>
    </dxf>
    <dxf>
      <fill>
        <patternFill>
          <bgColor rgb="FFFFFFCC"/>
        </patternFill>
      </fill>
    </dxf>
    <dxf>
      <fill>
        <patternFill>
          <bgColor theme="0" tint="-0.24994659260841701"/>
        </patternFill>
      </fill>
    </dxf>
    <dxf>
      <fill>
        <patternFill>
          <bgColor theme="0" tint="-0.24994659260841701"/>
        </patternFill>
      </fill>
    </dxf>
    <dxf>
      <fill>
        <patternFill>
          <bgColor rgb="FFFFFFCC"/>
        </patternFill>
      </fill>
    </dxf>
    <dxf>
      <fill>
        <patternFill>
          <bgColor theme="0" tint="-0.24994659260841701"/>
        </patternFill>
      </fill>
    </dxf>
    <dxf>
      <fill>
        <patternFill>
          <bgColor rgb="FFFFFFCC"/>
        </patternFill>
      </fill>
    </dxf>
    <dxf>
      <fill>
        <patternFill>
          <bgColor theme="0" tint="-0.24994659260841701"/>
        </patternFill>
      </fill>
    </dxf>
    <dxf>
      <fill>
        <patternFill>
          <bgColor rgb="FFFFFFCC"/>
        </patternFill>
      </fill>
    </dxf>
    <dxf>
      <fill>
        <patternFill>
          <bgColor theme="0" tint="-0.24994659260841701"/>
        </patternFill>
      </fill>
    </dxf>
    <dxf>
      <fill>
        <patternFill>
          <bgColor rgb="FFFFFFCC"/>
        </patternFill>
      </fill>
    </dxf>
    <dxf>
      <fill>
        <patternFill>
          <bgColor rgb="FFFFFFCC"/>
        </patternFill>
      </fill>
    </dxf>
    <dxf>
      <fill>
        <patternFill>
          <bgColor theme="0" tint="-0.24994659260841701"/>
        </patternFill>
      </fill>
    </dxf>
    <dxf>
      <fill>
        <patternFill>
          <bgColor theme="0" tint="-0.24994659260841701"/>
        </patternFill>
      </fill>
    </dxf>
    <dxf>
      <fill>
        <patternFill>
          <bgColor rgb="FFFFFFCC"/>
        </patternFill>
      </fill>
    </dxf>
    <dxf>
      <fill>
        <patternFill>
          <bgColor theme="0" tint="-0.24994659260841701"/>
        </patternFill>
      </fill>
    </dxf>
    <dxf>
      <fill>
        <patternFill>
          <bgColor rgb="FFFFFFCC"/>
        </patternFill>
      </fill>
    </dxf>
  </dxfs>
  <tableStyles count="0" defaultTableStyle="TableStyleMedium9" defaultPivotStyle="PivotStyleLight16"/>
  <colors>
    <mruColors>
      <color rgb="FFC2F6D2"/>
      <color rgb="FFFFFFCC"/>
      <color rgb="FFFF5050"/>
      <color rgb="FFBFBFBF"/>
      <color rgb="FFCCFFCC"/>
      <color rgb="FF99FFCC"/>
      <color rgb="FFFF0066"/>
      <color rgb="FFFAFAC6"/>
      <color rgb="FFFF6600"/>
      <color rgb="FF1A9FA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4" Type="http://schemas.openxmlformats.org/officeDocument/2006/relationships/image" Target="../media/image4.emf"/></Relationships>
</file>

<file path=xl/drawings/_rels/drawing2.xml.rels><?xml version="1.0" encoding="UTF-8" standalone="yes"?>
<Relationships xmlns="http://schemas.openxmlformats.org/package/2006/relationships"><Relationship Id="rId1" Type="http://schemas.openxmlformats.org/officeDocument/2006/relationships/hyperlink" Target="#Input!A1"/></Relationships>
</file>

<file path=xl/drawings/_rels/drawing3.xml.rels><?xml version="1.0" encoding="UTF-8" standalone="yes"?>
<Relationships xmlns="http://schemas.openxmlformats.org/package/2006/relationships"><Relationship Id="rId1" Type="http://schemas.openxmlformats.org/officeDocument/2006/relationships/hyperlink" Target="#Input!A1"/></Relationships>
</file>

<file path=xl/drawings/drawing1.xml><?xml version="1.0" encoding="utf-8"?>
<xdr:wsDr xmlns:xdr="http://schemas.openxmlformats.org/drawingml/2006/spreadsheetDrawing" xmlns:a="http://schemas.openxmlformats.org/drawingml/2006/main">
  <xdr:twoCellAnchor>
    <xdr:from>
      <xdr:col>2</xdr:col>
      <xdr:colOff>3809</xdr:colOff>
      <xdr:row>3</xdr:row>
      <xdr:rowOff>121919</xdr:rowOff>
    </xdr:from>
    <xdr:to>
      <xdr:col>8</xdr:col>
      <xdr:colOff>276224</xdr:colOff>
      <xdr:row>34</xdr:row>
      <xdr:rowOff>161924</xdr:rowOff>
    </xdr:to>
    <xdr:sp macro="" textlink="">
      <xdr:nvSpPr>
        <xdr:cNvPr id="2" name="TextBox 1">
          <a:extLst>
            <a:ext uri="{FF2B5EF4-FFF2-40B4-BE49-F238E27FC236}">
              <a16:creationId xmlns:a16="http://schemas.microsoft.com/office/drawing/2014/main" id="{9E8BE56E-83F6-4338-9537-D7FC14F10003}"/>
            </a:ext>
          </a:extLst>
        </xdr:cNvPr>
        <xdr:cNvSpPr txBox="1"/>
      </xdr:nvSpPr>
      <xdr:spPr>
        <a:xfrm>
          <a:off x="699134" y="617219"/>
          <a:ext cx="4196715" cy="594550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a:p>
      </xdr:txBody>
    </xdr:sp>
    <xdr:clientData/>
  </xdr:twoCellAnchor>
  <xdr:twoCellAnchor>
    <xdr:from>
      <xdr:col>9</xdr:col>
      <xdr:colOff>121920</xdr:colOff>
      <xdr:row>3</xdr:row>
      <xdr:rowOff>144780</xdr:rowOff>
    </xdr:from>
    <xdr:to>
      <xdr:col>15</xdr:col>
      <xdr:colOff>373380</xdr:colOff>
      <xdr:row>34</xdr:row>
      <xdr:rowOff>167640</xdr:rowOff>
    </xdr:to>
    <xdr:sp macro="" textlink="">
      <xdr:nvSpPr>
        <xdr:cNvPr id="3" name="TextBox 2">
          <a:extLst>
            <a:ext uri="{FF2B5EF4-FFF2-40B4-BE49-F238E27FC236}">
              <a16:creationId xmlns:a16="http://schemas.microsoft.com/office/drawing/2014/main" id="{EB59DA3F-BF65-4576-A66D-0D8715289A20}"/>
            </a:ext>
          </a:extLst>
        </xdr:cNvPr>
        <xdr:cNvSpPr txBox="1"/>
      </xdr:nvSpPr>
      <xdr:spPr>
        <a:xfrm>
          <a:off x="5122545" y="640080"/>
          <a:ext cx="3651885" cy="59283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ro-RO" sz="1100" b="1" i="0" u="sng" strike="noStrike">
              <a:solidFill>
                <a:schemeClr val="accent5">
                  <a:lumMod val="75000"/>
                </a:schemeClr>
              </a:solidFill>
              <a:latin typeface="+mn-lt"/>
              <a:ea typeface="+mn-ea"/>
              <a:cs typeface="+mn-cs"/>
            </a:rPr>
            <a:t>INFORMATII REFERITOARE LA MODELUL</a:t>
          </a:r>
          <a:r>
            <a:rPr lang="ro-RO" sz="1100" b="1" i="0" u="sng" strike="noStrike" baseline="0">
              <a:solidFill>
                <a:schemeClr val="accent5">
                  <a:lumMod val="75000"/>
                </a:schemeClr>
              </a:solidFill>
              <a:latin typeface="+mn-lt"/>
              <a:ea typeface="+mn-ea"/>
              <a:cs typeface="+mn-cs"/>
            </a:rPr>
            <a:t> FINANCIAR ”CEC”</a:t>
          </a:r>
          <a:br>
            <a:rPr lang="en-US" sz="1100" b="0" i="0" u="none" strike="noStrike">
              <a:solidFill>
                <a:schemeClr val="accent5">
                  <a:lumMod val="75000"/>
                </a:schemeClr>
              </a:solidFill>
              <a:latin typeface="+mn-lt"/>
              <a:ea typeface="+mn-ea"/>
              <a:cs typeface="+mn-cs"/>
            </a:rPr>
          </a:br>
          <a:br>
            <a:rPr lang="en-US" sz="1100" b="0" i="0" u="none" strike="noStrike">
              <a:solidFill>
                <a:schemeClr val="accent5">
                  <a:lumMod val="75000"/>
                </a:schemeClr>
              </a:solidFill>
              <a:latin typeface="+mn-lt"/>
              <a:ea typeface="+mn-ea"/>
              <a:cs typeface="+mn-cs"/>
            </a:rPr>
          </a:br>
          <a:r>
            <a:rPr lang="ro-RO" sz="1050" b="0" i="0" u="none" strike="noStrike">
              <a:solidFill>
                <a:schemeClr val="accent5">
                  <a:lumMod val="75000"/>
                </a:schemeClr>
              </a:solidFill>
              <a:latin typeface="+mn-lt"/>
              <a:ea typeface="+mn-ea"/>
              <a:cs typeface="+mn-cs"/>
            </a:rPr>
            <a:t>Modelul financiar ”</a:t>
          </a:r>
          <a:r>
            <a:rPr lang="en-US" sz="1050" b="0" i="0" u="none" strike="noStrike">
              <a:solidFill>
                <a:schemeClr val="accent5">
                  <a:lumMod val="75000"/>
                </a:schemeClr>
              </a:solidFill>
              <a:latin typeface="+mn-lt"/>
              <a:ea typeface="+mn-ea"/>
              <a:cs typeface="+mn-cs"/>
            </a:rPr>
            <a:t>CEC</a:t>
          </a:r>
          <a:r>
            <a:rPr lang="ro-RO" sz="1050" b="0" i="0" u="none" strike="noStrike">
              <a:solidFill>
                <a:schemeClr val="accent5">
                  <a:lumMod val="75000"/>
                </a:schemeClr>
              </a:solidFill>
              <a:latin typeface="+mn-lt"/>
              <a:ea typeface="+mn-ea"/>
              <a:cs typeface="+mn-cs"/>
            </a:rPr>
            <a:t>”</a:t>
          </a:r>
          <a:r>
            <a:rPr lang="ro-RO" sz="1050" b="0" i="0" u="none" strike="noStrike" baseline="0">
              <a:solidFill>
                <a:schemeClr val="accent5">
                  <a:lumMod val="75000"/>
                </a:schemeClr>
              </a:solidFill>
              <a:latin typeface="+mn-lt"/>
              <a:ea typeface="+mn-ea"/>
              <a:cs typeface="+mn-cs"/>
            </a:rPr>
            <a:t> </a:t>
          </a:r>
          <a:r>
            <a:rPr lang="ro-RO" sz="1050" b="0" i="0" u="none" strike="noStrike">
              <a:solidFill>
                <a:schemeClr val="accent5">
                  <a:lumMod val="75000"/>
                </a:schemeClr>
              </a:solidFill>
              <a:latin typeface="+mn-lt"/>
              <a:ea typeface="+mn-ea"/>
              <a:cs typeface="+mn-cs"/>
            </a:rPr>
            <a:t>cuprinde</a:t>
          </a:r>
          <a:r>
            <a:rPr lang="ro-RO" sz="1050" b="0" i="0" u="none" strike="noStrike" baseline="0">
              <a:solidFill>
                <a:schemeClr val="accent5">
                  <a:lumMod val="75000"/>
                </a:schemeClr>
              </a:solidFill>
              <a:latin typeface="+mn-lt"/>
              <a:ea typeface="+mn-ea"/>
              <a:cs typeface="+mn-cs"/>
            </a:rPr>
            <a:t> metodologia de calcul a penalităților referitoare la contribuția pentru economia circulară (CEC) stabilite pentru neîndeplinirea indicatorilor de performanță, prevazuți în contractele de delegare.</a:t>
          </a:r>
          <a:r>
            <a:rPr lang="en-US" sz="1050" b="0" i="0" u="none" strike="noStrike" baseline="0">
              <a:solidFill>
                <a:schemeClr val="accent5">
                  <a:lumMod val="75000"/>
                </a:schemeClr>
              </a:solidFill>
              <a:latin typeface="+mn-lt"/>
              <a:ea typeface="+mn-ea"/>
              <a:cs typeface="+mn-cs"/>
            </a:rPr>
            <a:t> Modelul se poate utiliza</a:t>
          </a:r>
          <a:r>
            <a:rPr lang="ro-RO" sz="1050" b="0" i="0" u="none" strike="noStrike" baseline="0">
              <a:solidFill>
                <a:schemeClr val="accent5">
                  <a:lumMod val="75000"/>
                </a:schemeClr>
              </a:solidFill>
              <a:latin typeface="+mn-lt"/>
              <a:ea typeface="+mn-ea"/>
              <a:cs typeface="+mn-cs"/>
            </a:rPr>
            <a:t> la nivelul zonei pentru care se calculează tarifele distincte de gestionare a deșeurilor, definite la art. 17, alin. (5), litera f) din OUG nr. 92/2021 privind regimul deșeurilor</a:t>
          </a:r>
        </a:p>
        <a:p>
          <a:endParaRPr lang="ro-RO" sz="1050" b="0" i="0" u="none" strike="noStrike" baseline="0">
            <a:solidFill>
              <a:schemeClr val="accent5">
                <a:lumMod val="75000"/>
              </a:schemeClr>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ro-RO" sz="1050" b="0" i="0" u="none" strike="noStrike" baseline="0">
              <a:solidFill>
                <a:schemeClr val="accent5">
                  <a:lumMod val="75000"/>
                </a:schemeClr>
              </a:solidFill>
              <a:latin typeface="+mn-lt"/>
              <a:ea typeface="+mn-ea"/>
              <a:cs typeface="+mn-cs"/>
            </a:rPr>
            <a:t>Modelul financiar ”</a:t>
          </a:r>
          <a:r>
            <a:rPr lang="en-US" sz="1050" b="0" i="0" u="none" strike="noStrike" baseline="0">
              <a:solidFill>
                <a:schemeClr val="accent5">
                  <a:lumMod val="75000"/>
                </a:schemeClr>
              </a:solidFill>
              <a:latin typeface="+mn-lt"/>
              <a:ea typeface="+mn-ea"/>
              <a:cs typeface="+mn-cs"/>
            </a:rPr>
            <a:t>CEC</a:t>
          </a:r>
          <a:r>
            <a:rPr lang="ro-RO" sz="1050" b="0" i="0" u="none" strike="noStrike" baseline="0">
              <a:solidFill>
                <a:schemeClr val="accent5">
                  <a:lumMod val="75000"/>
                </a:schemeClr>
              </a:solidFill>
              <a:latin typeface="+mn-lt"/>
              <a:ea typeface="+mn-ea"/>
              <a:cs typeface="+mn-cs"/>
            </a:rPr>
            <a:t>” se adresează UAT-urilor și ADI-urilor implicate în procesul de verificare și monitorizare a activității desfășurate de operatorii de salubrizare, în vederea facilitarii acestui proces, dar și asigurării unei abordari unitare la nivelul SMID-urilor care au beneficiat de finanțare nerambursabilă din fonduri europene.</a:t>
          </a:r>
          <a:br>
            <a:rPr lang="en-US" sz="1050" b="0" i="0" u="none" strike="noStrike">
              <a:solidFill>
                <a:schemeClr val="accent5">
                  <a:lumMod val="75000"/>
                </a:schemeClr>
              </a:solidFill>
              <a:latin typeface="+mn-lt"/>
              <a:ea typeface="+mn-ea"/>
              <a:cs typeface="+mn-cs"/>
            </a:rPr>
          </a:br>
          <a:br>
            <a:rPr lang="en-US" sz="1050" b="0" i="0" u="none" strike="noStrike">
              <a:solidFill>
                <a:schemeClr val="accent5">
                  <a:lumMod val="75000"/>
                </a:schemeClr>
              </a:solidFill>
              <a:latin typeface="+mn-lt"/>
              <a:ea typeface="+mn-ea"/>
              <a:cs typeface="+mn-cs"/>
            </a:rPr>
          </a:br>
          <a:r>
            <a:rPr lang="ro-RO" sz="1050" b="0" i="0" u="none" strike="noStrike">
              <a:solidFill>
                <a:schemeClr val="accent5">
                  <a:lumMod val="75000"/>
                </a:schemeClr>
              </a:solidFill>
              <a:latin typeface="+mn-lt"/>
              <a:ea typeface="+mn-ea"/>
              <a:cs typeface="+mn-cs"/>
            </a:rPr>
            <a:t>Modelul financiar ”</a:t>
          </a:r>
          <a:r>
            <a:rPr lang="en-US" sz="1050" b="0" i="0" u="none" strike="noStrike">
              <a:solidFill>
                <a:schemeClr val="accent5">
                  <a:lumMod val="75000"/>
                </a:schemeClr>
              </a:solidFill>
              <a:latin typeface="+mn-lt"/>
              <a:ea typeface="+mn-ea"/>
              <a:cs typeface="+mn-cs"/>
            </a:rPr>
            <a:t>CEC</a:t>
          </a:r>
          <a:r>
            <a:rPr lang="ro-RO" sz="1050" b="0" i="0" u="none" strike="noStrike">
              <a:solidFill>
                <a:schemeClr val="accent5">
                  <a:lumMod val="75000"/>
                </a:schemeClr>
              </a:solidFill>
              <a:latin typeface="+mn-lt"/>
              <a:ea typeface="+mn-ea"/>
              <a:cs typeface="+mn-cs"/>
            </a:rPr>
            <a:t>” a fost dezvoltat în cadrul</a:t>
          </a:r>
          <a:r>
            <a:rPr lang="ro-RO" sz="1050" b="0" i="0" u="none" strike="noStrike" baseline="0">
              <a:solidFill>
                <a:schemeClr val="accent5">
                  <a:lumMod val="75000"/>
                </a:schemeClr>
              </a:solidFill>
              <a:latin typeface="+mn-lt"/>
              <a:ea typeface="+mn-ea"/>
              <a:cs typeface="+mn-cs"/>
            </a:rPr>
            <a:t> proiectului </a:t>
          </a:r>
          <a:r>
            <a:rPr lang="ro-RO" sz="1050">
              <a:solidFill>
                <a:schemeClr val="accent5">
                  <a:lumMod val="75000"/>
                </a:schemeClr>
              </a:solidFill>
              <a:latin typeface="+mn-lt"/>
              <a:ea typeface="+mn-ea"/>
              <a:cs typeface="+mn-cs"/>
            </a:rPr>
            <a:t>“</a:t>
          </a:r>
          <a:r>
            <a:rPr lang="ro-RO" sz="1050" i="1">
              <a:solidFill>
                <a:schemeClr val="accent5">
                  <a:lumMod val="75000"/>
                </a:schemeClr>
              </a:solidFill>
              <a:latin typeface="+mn-lt"/>
              <a:ea typeface="+mn-ea"/>
              <a:cs typeface="+mn-cs"/>
            </a:rPr>
            <a:t>AA-010820-001 - Suport pentru consolidarea capacitații instituționale a Asociațiilor de Dezvoltare Intercomunitara din domeniul deşeurilor” </a:t>
          </a:r>
          <a:r>
            <a:rPr lang="ro-RO" sz="1050" i="0">
              <a:solidFill>
                <a:schemeClr val="accent5">
                  <a:lumMod val="75000"/>
                </a:schemeClr>
              </a:solidFill>
              <a:latin typeface="+mn-lt"/>
              <a:ea typeface="+mn-ea"/>
              <a:cs typeface="+mn-cs"/>
            </a:rPr>
            <a:t>din cadrul contractului-cadru </a:t>
          </a:r>
          <a:r>
            <a:rPr lang="ro-RO" sz="1050" i="1">
              <a:solidFill>
                <a:schemeClr val="accent5">
                  <a:lumMod val="75000"/>
                </a:schemeClr>
              </a:solidFill>
              <a:latin typeface="+mn-lt"/>
              <a:ea typeface="+mn-ea"/>
              <a:cs typeface="+mn-cs"/>
            </a:rPr>
            <a:t>“Suport sectorial ad-hoc oferit pentru sectoarele mediului și energiei în Romania, Lotul 2: Mediu si Energie”</a:t>
          </a:r>
          <a:r>
            <a:rPr lang="ro-RO" sz="1050">
              <a:solidFill>
                <a:schemeClr val="accent5">
                  <a:lumMod val="75000"/>
                </a:schemeClr>
              </a:solidFill>
              <a:latin typeface="+mn-lt"/>
              <a:ea typeface="+mn-ea"/>
              <a:cs typeface="+mn-cs"/>
            </a:rPr>
            <a:t>, ca livrabil final aferent </a:t>
          </a:r>
          <a:r>
            <a:rPr lang="ro-RO" sz="1050" i="1">
              <a:solidFill>
                <a:schemeClr val="accent5">
                  <a:lumMod val="75000"/>
                </a:schemeClr>
              </a:solidFill>
              <a:latin typeface="+mn-lt"/>
              <a:ea typeface="+mn-ea"/>
              <a:cs typeface="+mn-cs"/>
            </a:rPr>
            <a:t>Task-ului A „Suport pentru ADI-uri privind implementarea aspectelor financiare ale proiectelor SMID” </a:t>
          </a:r>
          <a:r>
            <a:rPr lang="ro-RO" sz="1050">
              <a:solidFill>
                <a:schemeClr val="accent5">
                  <a:lumMod val="75000"/>
                </a:schemeClr>
              </a:solidFill>
              <a:latin typeface="+mn-lt"/>
              <a:ea typeface="+mn-ea"/>
              <a:cs typeface="+mn-cs"/>
            </a:rPr>
            <a:t>și ulterior revizuit în cadrul Task Order-ului TO 05.</a:t>
          </a:r>
        </a:p>
        <a:p>
          <a:pPr marL="0" marR="0" indent="0" defTabSz="914400" eaLnBrk="1" fontAlgn="auto" latinLnBrk="0" hangingPunct="1">
            <a:lnSpc>
              <a:spcPct val="100000"/>
            </a:lnSpc>
            <a:spcBef>
              <a:spcPts val="0"/>
            </a:spcBef>
            <a:spcAft>
              <a:spcPts val="0"/>
            </a:spcAft>
            <a:buClrTx/>
            <a:buSzTx/>
            <a:buFontTx/>
            <a:buNone/>
            <a:tabLst/>
            <a:defRPr/>
          </a:pPr>
          <a:endParaRPr lang="ro-RO" sz="1050" b="0" i="0" u="none" strike="noStrike">
            <a:solidFill>
              <a:schemeClr val="accent5">
                <a:lumMod val="75000"/>
              </a:schemeClr>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ro-RO" sz="1050" b="0" i="0" u="none" strike="noStrike">
              <a:solidFill>
                <a:schemeClr val="accent5">
                  <a:lumMod val="75000"/>
                </a:schemeClr>
              </a:solidFill>
              <a:latin typeface="+mn-lt"/>
              <a:ea typeface="+mn-ea"/>
              <a:cs typeface="+mn-cs"/>
            </a:rPr>
            <a:t>Modelul financiar ”</a:t>
          </a:r>
          <a:r>
            <a:rPr lang="en-US" sz="1050" b="0" i="0" u="none" strike="noStrike">
              <a:solidFill>
                <a:schemeClr val="accent5">
                  <a:lumMod val="75000"/>
                </a:schemeClr>
              </a:solidFill>
              <a:latin typeface="+mn-lt"/>
              <a:ea typeface="+mn-ea"/>
              <a:cs typeface="+mn-cs"/>
            </a:rPr>
            <a:t>CEC</a:t>
          </a:r>
          <a:r>
            <a:rPr lang="ro-RO" sz="1050" b="0" i="0" u="none" strike="noStrike">
              <a:solidFill>
                <a:schemeClr val="accent5">
                  <a:lumMod val="75000"/>
                </a:schemeClr>
              </a:solidFill>
              <a:latin typeface="+mn-lt"/>
              <a:ea typeface="+mn-ea"/>
              <a:cs typeface="+mn-cs"/>
            </a:rPr>
            <a:t>”  face parte integrantă din  cadul </a:t>
          </a:r>
          <a:r>
            <a:rPr lang="ro-RO" sz="1050" b="0" i="1" u="none" strike="noStrike">
              <a:solidFill>
                <a:schemeClr val="accent5">
                  <a:lumMod val="75000"/>
                </a:schemeClr>
              </a:solidFill>
              <a:latin typeface="+mn-lt"/>
              <a:ea typeface="+mn-ea"/>
              <a:cs typeface="+mn-cs"/>
            </a:rPr>
            <a:t>„</a:t>
          </a:r>
          <a:r>
            <a:rPr lang="en-GB" sz="1050" b="0" i="1" u="none" strike="noStrike">
              <a:solidFill>
                <a:schemeClr val="accent5">
                  <a:lumMod val="75000"/>
                </a:schemeClr>
              </a:solidFill>
              <a:latin typeface="+mn-lt"/>
              <a:ea typeface="+mn-ea"/>
              <a:cs typeface="+mn-cs"/>
            </a:rPr>
            <a:t>Ghid</a:t>
          </a:r>
          <a:r>
            <a:rPr lang="ro-RO" sz="1050" b="0" i="1" u="none" strike="noStrike">
              <a:solidFill>
                <a:schemeClr val="accent5">
                  <a:lumMod val="75000"/>
                </a:schemeClr>
              </a:solidFill>
              <a:latin typeface="+mn-lt"/>
              <a:ea typeface="+mn-ea"/>
              <a:cs typeface="+mn-cs"/>
            </a:rPr>
            <a:t>ului </a:t>
          </a:r>
          <a:r>
            <a:rPr lang="en-GB" sz="1050" b="0" i="1" u="none" strike="noStrike">
              <a:solidFill>
                <a:schemeClr val="accent5">
                  <a:lumMod val="75000"/>
                </a:schemeClr>
              </a:solidFill>
              <a:latin typeface="+mn-lt"/>
              <a:ea typeface="+mn-ea"/>
              <a:cs typeface="+mn-cs"/>
            </a:rPr>
            <a:t>privind implementarea indicatorilor de performanță și sancțiunile asociate</a:t>
          </a:r>
          <a:r>
            <a:rPr lang="ro-RO" sz="1050" b="0" i="1" u="none" strike="noStrike">
              <a:solidFill>
                <a:schemeClr val="accent5">
                  <a:lumMod val="75000"/>
                </a:schemeClr>
              </a:solidFill>
              <a:latin typeface="+mn-lt"/>
              <a:ea typeface="+mn-ea"/>
              <a:cs typeface="+mn-cs"/>
            </a:rPr>
            <a:t>”,</a:t>
          </a:r>
          <a:r>
            <a:rPr lang="ro-RO" sz="1050" b="0" i="1" u="none" strike="noStrike" baseline="0">
              <a:solidFill>
                <a:schemeClr val="accent5">
                  <a:lumMod val="75000"/>
                </a:schemeClr>
              </a:solidFill>
              <a:latin typeface="+mn-lt"/>
              <a:ea typeface="+mn-ea"/>
              <a:cs typeface="+mn-cs"/>
            </a:rPr>
            <a:t> </a:t>
          </a:r>
          <a:r>
            <a:rPr lang="ro-RO" sz="1050" b="0" i="0" u="none" strike="noStrike" baseline="0">
              <a:solidFill>
                <a:schemeClr val="accent5">
                  <a:lumMod val="75000"/>
                </a:schemeClr>
              </a:solidFill>
              <a:latin typeface="+mn-lt"/>
              <a:ea typeface="+mn-ea"/>
              <a:cs typeface="+mn-cs"/>
            </a:rPr>
            <a:t>fiind inlcus în Anexa 3.</a:t>
          </a:r>
          <a:endParaRPr lang="en-US" sz="1050" b="0" i="0" u="none" strike="noStrike">
            <a:solidFill>
              <a:schemeClr val="accent5">
                <a:lumMod val="75000"/>
              </a:schemeClr>
            </a:solidFill>
            <a:latin typeface="+mn-lt"/>
            <a:ea typeface="+mn-ea"/>
            <a:cs typeface="+mn-cs"/>
          </a:endParaRPr>
        </a:p>
        <a:p>
          <a:endParaRPr lang="ro-RO" sz="1100" b="1" i="0" u="none" strike="noStrike">
            <a:solidFill>
              <a:schemeClr val="accent5">
                <a:lumMod val="75000"/>
              </a:schemeClr>
            </a:solidFill>
            <a:latin typeface="+mn-lt"/>
            <a:ea typeface="+mn-ea"/>
            <a:cs typeface="+mn-cs"/>
          </a:endParaRPr>
        </a:p>
        <a:p>
          <a:endParaRPr lang="ro-RO" sz="1100" b="1" i="0" u="none" strike="noStrike">
            <a:solidFill>
              <a:schemeClr val="accent5">
                <a:lumMod val="75000"/>
              </a:schemeClr>
            </a:solidFill>
            <a:latin typeface="+mn-lt"/>
            <a:ea typeface="+mn-ea"/>
            <a:cs typeface="+mn-cs"/>
          </a:endParaRPr>
        </a:p>
        <a:p>
          <a:r>
            <a:rPr lang="ro-RO" sz="1100" b="1" i="0" u="none" strike="noStrike">
              <a:solidFill>
                <a:schemeClr val="accent5">
                  <a:lumMod val="75000"/>
                </a:schemeClr>
              </a:solidFill>
              <a:latin typeface="+mn-lt"/>
              <a:ea typeface="+mn-ea"/>
              <a:cs typeface="+mn-cs"/>
            </a:rPr>
            <a:t>Disclaimer</a:t>
          </a:r>
          <a:r>
            <a:rPr lang="ro-RO" sz="1100" b="0" i="0" u="none" strike="noStrike">
              <a:solidFill>
                <a:schemeClr val="accent5">
                  <a:lumMod val="75000"/>
                </a:schemeClr>
              </a:solidFill>
              <a:latin typeface="+mn-lt"/>
              <a:ea typeface="+mn-ea"/>
              <a:cs typeface="+mn-cs"/>
            </a:rPr>
            <a:t>:</a:t>
          </a:r>
          <a:r>
            <a:rPr lang="ro-RO" sz="1100" b="0" i="0" u="none" strike="noStrike" baseline="0">
              <a:solidFill>
                <a:schemeClr val="accent5">
                  <a:lumMod val="75000"/>
                </a:schemeClr>
              </a:solidFill>
              <a:latin typeface="+mn-lt"/>
              <a:ea typeface="+mn-ea"/>
              <a:cs typeface="+mn-cs"/>
            </a:rPr>
            <a:t> </a:t>
          </a:r>
          <a:endParaRPr lang="ro-RO" sz="1100" b="0" i="0" u="none" strike="noStrike">
            <a:solidFill>
              <a:schemeClr val="accent5">
                <a:lumMod val="75000"/>
              </a:schemeClr>
            </a:solidFill>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lang="ro-RO" sz="900" b="0" i="0" u="none" strike="noStrike">
              <a:solidFill>
                <a:schemeClr val="accent5">
                  <a:lumMod val="75000"/>
                </a:schemeClr>
              </a:solidFill>
              <a:latin typeface="+mn-lt"/>
              <a:ea typeface="+mn-ea"/>
              <a:cs typeface="+mn-cs"/>
            </a:rPr>
            <a:t>Opiniile exprimate în acest document nu reflectă neapărat punctele de vedere ale Băncii Europene de Investiții</a:t>
          </a:r>
          <a:r>
            <a:rPr lang="ro-RO" sz="900" b="0" i="0" u="none" strike="noStrike">
              <a:solidFill>
                <a:schemeClr val="accent5">
                  <a:lumMod val="75000"/>
                </a:schemeClr>
              </a:solidFill>
              <a:latin typeface="Calibri" panose="020F0502020204030204" pitchFamily="34" charset="0"/>
              <a:ea typeface="+mn-ea"/>
              <a:cs typeface="Calibri" panose="020F0502020204030204" pitchFamily="34" charset="0"/>
            </a:rPr>
            <a:t>,</a:t>
          </a:r>
          <a:r>
            <a:rPr lang="ro-RO" sz="900" b="0" i="0" u="none" strike="noStrike" baseline="0">
              <a:solidFill>
                <a:schemeClr val="accent5">
                  <a:lumMod val="75000"/>
                </a:schemeClr>
              </a:solidFill>
              <a:latin typeface="Calibri" panose="020F0502020204030204" pitchFamily="34" charset="0"/>
              <a:ea typeface="+mn-ea"/>
              <a:cs typeface="Calibri" panose="020F0502020204030204" pitchFamily="34" charset="0"/>
            </a:rPr>
            <a:t>  Uniunii Europene sau ale Guvernului României.</a:t>
          </a:r>
          <a:endParaRPr lang="vi-VN" sz="900" b="0" i="0" u="none" strike="noStrike">
            <a:solidFill>
              <a:schemeClr val="accent5">
                <a:lumMod val="75000"/>
              </a:schemeClr>
            </a:solidFill>
            <a:latin typeface="Calibri" panose="020F0502020204030204" pitchFamily="34" charset="0"/>
            <a:ea typeface="+mn-ea"/>
            <a:cs typeface="Calibri" panose="020F0502020204030204" pitchFamily="34" charset="0"/>
          </a:endParaRPr>
        </a:p>
        <a:p>
          <a:pPr algn="l"/>
          <a:endParaRPr lang="ro-RO" sz="900" b="0" i="0" u="none" strike="noStrike">
            <a:solidFill>
              <a:schemeClr val="dk1"/>
            </a:solidFill>
            <a:latin typeface="+mn-lt"/>
            <a:ea typeface="+mn-ea"/>
            <a:cs typeface="+mn-cs"/>
          </a:endParaRPr>
        </a:p>
        <a:p>
          <a:endParaRPr lang="ro-RO" sz="1100" b="0" i="0" u="none" strike="noStrike">
            <a:solidFill>
              <a:schemeClr val="dk1"/>
            </a:solidFill>
            <a:latin typeface="+mn-lt"/>
            <a:ea typeface="+mn-ea"/>
            <a:cs typeface="+mn-cs"/>
          </a:endParaRPr>
        </a:p>
        <a:p>
          <a:endParaRPr lang="ro-RO" sz="1100" b="0" i="0" u="none" strike="noStrike">
            <a:solidFill>
              <a:schemeClr val="dk1"/>
            </a:solidFill>
            <a:latin typeface="+mn-lt"/>
            <a:ea typeface="+mn-ea"/>
            <a:cs typeface="+mn-cs"/>
          </a:endParaRPr>
        </a:p>
        <a:p>
          <a:endParaRPr lang="ro-RO" sz="1100" b="0" i="0" u="none" strike="noStrike">
            <a:solidFill>
              <a:schemeClr val="dk1"/>
            </a:solidFill>
            <a:latin typeface="+mn-lt"/>
            <a:ea typeface="+mn-ea"/>
            <a:cs typeface="+mn-cs"/>
          </a:endParaRPr>
        </a:p>
        <a:p>
          <a:br>
            <a:rPr lang="en-US" sz="1100" b="0" i="0" u="none" strike="noStrike">
              <a:solidFill>
                <a:schemeClr val="dk1"/>
              </a:solidFill>
              <a:latin typeface="+mn-lt"/>
              <a:ea typeface="+mn-ea"/>
              <a:cs typeface="+mn-cs"/>
            </a:rPr>
          </a:br>
          <a:br>
            <a:rPr lang="en-US" sz="1100" b="0" i="0" u="none" strike="noStrike">
              <a:solidFill>
                <a:schemeClr val="dk1"/>
              </a:solidFill>
              <a:latin typeface="+mn-lt"/>
              <a:ea typeface="+mn-ea"/>
              <a:cs typeface="+mn-cs"/>
            </a:rPr>
          </a:br>
          <a:endParaRPr lang="en-US" sz="1100"/>
        </a:p>
      </xdr:txBody>
    </xdr:sp>
    <xdr:clientData/>
  </xdr:twoCellAnchor>
  <xdr:twoCellAnchor editAs="oneCell">
    <xdr:from>
      <xdr:col>2</xdr:col>
      <xdr:colOff>146685</xdr:colOff>
      <xdr:row>3</xdr:row>
      <xdr:rowOff>131446</xdr:rowOff>
    </xdr:from>
    <xdr:to>
      <xdr:col>3</xdr:col>
      <xdr:colOff>146685</xdr:colOff>
      <xdr:row>5</xdr:row>
      <xdr:rowOff>131445</xdr:rowOff>
    </xdr:to>
    <xdr:pic>
      <xdr:nvPicPr>
        <xdr:cNvPr id="4" name="Picture 3">
          <a:extLst>
            <a:ext uri="{FF2B5EF4-FFF2-40B4-BE49-F238E27FC236}">
              <a16:creationId xmlns:a16="http://schemas.microsoft.com/office/drawing/2014/main" id="{D2DAEF96-74D4-4D38-8D6A-C2F5A1537A66}"/>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5432"/>
        <a:stretch/>
      </xdr:blipFill>
      <xdr:spPr bwMode="auto">
        <a:xfrm>
          <a:off x="842010" y="626746"/>
          <a:ext cx="590550" cy="380999"/>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5</xdr:col>
      <xdr:colOff>49530</xdr:colOff>
      <xdr:row>3</xdr:row>
      <xdr:rowOff>123825</xdr:rowOff>
    </xdr:from>
    <xdr:to>
      <xdr:col>6</xdr:col>
      <xdr:colOff>19050</xdr:colOff>
      <xdr:row>5</xdr:row>
      <xdr:rowOff>93345</xdr:rowOff>
    </xdr:to>
    <xdr:pic>
      <xdr:nvPicPr>
        <xdr:cNvPr id="5" name="Picture 4">
          <a:extLst>
            <a:ext uri="{FF2B5EF4-FFF2-40B4-BE49-F238E27FC236}">
              <a16:creationId xmlns:a16="http://schemas.microsoft.com/office/drawing/2014/main" id="{4A584C2B-5575-45D3-A9B2-49A784A4B645}"/>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798" b="4000"/>
        <a:stretch/>
      </xdr:blipFill>
      <xdr:spPr bwMode="auto">
        <a:xfrm>
          <a:off x="2516505" y="619125"/>
          <a:ext cx="560070" cy="35052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7</xdr:col>
      <xdr:colOff>638175</xdr:colOff>
      <xdr:row>3</xdr:row>
      <xdr:rowOff>161925</xdr:rowOff>
    </xdr:from>
    <xdr:to>
      <xdr:col>8</xdr:col>
      <xdr:colOff>165735</xdr:colOff>
      <xdr:row>5</xdr:row>
      <xdr:rowOff>55245</xdr:rowOff>
    </xdr:to>
    <xdr:pic>
      <xdr:nvPicPr>
        <xdr:cNvPr id="6" name="Picture 5">
          <a:extLst>
            <a:ext uri="{FF2B5EF4-FFF2-40B4-BE49-F238E27FC236}">
              <a16:creationId xmlns:a16="http://schemas.microsoft.com/office/drawing/2014/main" id="{F1553FBA-739B-4335-9132-C008B95410A1}"/>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286250" y="657225"/>
          <a:ext cx="499110" cy="274320"/>
        </a:xfrm>
        <a:prstGeom prst="rect">
          <a:avLst/>
        </a:prstGeom>
        <a:noFill/>
        <a:ln>
          <a:noFill/>
        </a:ln>
      </xdr:spPr>
    </xdr:pic>
    <xdr:clientData/>
  </xdr:twoCellAnchor>
  <xdr:twoCellAnchor editAs="oneCell">
    <xdr:from>
      <xdr:col>2</xdr:col>
      <xdr:colOff>3809</xdr:colOff>
      <xdr:row>5</xdr:row>
      <xdr:rowOff>123825</xdr:rowOff>
    </xdr:from>
    <xdr:to>
      <xdr:col>8</xdr:col>
      <xdr:colOff>257442</xdr:colOff>
      <xdr:row>34</xdr:row>
      <xdr:rowOff>171450</xdr:rowOff>
    </xdr:to>
    <xdr:pic>
      <xdr:nvPicPr>
        <xdr:cNvPr id="7" name="Imagine 1">
          <a:extLst>
            <a:ext uri="{FF2B5EF4-FFF2-40B4-BE49-F238E27FC236}">
              <a16:creationId xmlns:a16="http://schemas.microsoft.com/office/drawing/2014/main" id="{6444FB4F-82F0-408D-87AD-C4BB53CC070A}"/>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99134" y="1000125"/>
          <a:ext cx="4177933" cy="5572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259683</xdr:colOff>
      <xdr:row>2</xdr:row>
      <xdr:rowOff>10529</xdr:rowOff>
    </xdr:from>
    <xdr:to>
      <xdr:col>29</xdr:col>
      <xdr:colOff>359947</xdr:colOff>
      <xdr:row>46</xdr:row>
      <xdr:rowOff>29077</xdr:rowOff>
    </xdr:to>
    <xdr:grpSp>
      <xdr:nvGrpSpPr>
        <xdr:cNvPr id="6" name="Grupare 5">
          <a:extLst>
            <a:ext uri="{FF2B5EF4-FFF2-40B4-BE49-F238E27FC236}">
              <a16:creationId xmlns:a16="http://schemas.microsoft.com/office/drawing/2014/main" id="{C56AFACD-4F7C-EAD9-85E9-C12787C4906F}"/>
            </a:ext>
          </a:extLst>
        </xdr:cNvPr>
        <xdr:cNvGrpSpPr/>
      </xdr:nvGrpSpPr>
      <xdr:grpSpPr>
        <a:xfrm>
          <a:off x="1049255" y="386516"/>
          <a:ext cx="16919409" cy="8290258"/>
          <a:chOff x="1047751" y="407436"/>
          <a:chExt cx="16821150" cy="8410575"/>
        </a:xfrm>
      </xdr:grpSpPr>
      <xdr:sp macro="" textlink="">
        <xdr:nvSpPr>
          <xdr:cNvPr id="7" name="Dreptunghi 6">
            <a:extLst>
              <a:ext uri="{FF2B5EF4-FFF2-40B4-BE49-F238E27FC236}">
                <a16:creationId xmlns:a16="http://schemas.microsoft.com/office/drawing/2014/main" id="{42A58991-9E59-0A5F-948A-FD0569F7CD69}"/>
              </a:ext>
            </a:extLst>
          </xdr:cNvPr>
          <xdr:cNvSpPr/>
        </xdr:nvSpPr>
        <xdr:spPr>
          <a:xfrm>
            <a:off x="1047751" y="407436"/>
            <a:ext cx="16821150" cy="8410575"/>
          </a:xfrm>
          <a:prstGeom prst="rect">
            <a:avLst/>
          </a:prstGeom>
          <a:solidFill>
            <a:schemeClr val="accent5">
              <a:lumMod val="20000"/>
              <a:lumOff val="80000"/>
            </a:schemeClr>
          </a:solidFill>
          <a:ln w="41275">
            <a:solidFill>
              <a:schemeClr val="accent5">
                <a:lumMod val="50000"/>
              </a:schemeClr>
            </a:solidFill>
          </a:ln>
        </xdr:spPr>
      </xdr:sp>
      <xdr:sp macro="" textlink="">
        <xdr:nvSpPr>
          <xdr:cNvPr id="18" name="Formă liberă: formă 17">
            <a:extLst>
              <a:ext uri="{FF2B5EF4-FFF2-40B4-BE49-F238E27FC236}">
                <a16:creationId xmlns:a16="http://schemas.microsoft.com/office/drawing/2014/main" id="{9D329135-C990-436B-B6B8-73A9DB1A7F3D}"/>
              </a:ext>
            </a:extLst>
          </xdr:cNvPr>
          <xdr:cNvSpPr/>
        </xdr:nvSpPr>
        <xdr:spPr>
          <a:xfrm>
            <a:off x="8047885" y="549988"/>
            <a:ext cx="2198605" cy="1146967"/>
          </a:xfrm>
          <a:custGeom>
            <a:avLst/>
            <a:gdLst>
              <a:gd name="connsiteX0" fmla="*/ 0 w 2198605"/>
              <a:gd name="connsiteY0" fmla="*/ 0 h 1146967"/>
              <a:gd name="connsiteX1" fmla="*/ 2198605 w 2198605"/>
              <a:gd name="connsiteY1" fmla="*/ 0 h 1146967"/>
              <a:gd name="connsiteX2" fmla="*/ 2198605 w 2198605"/>
              <a:gd name="connsiteY2" fmla="*/ 1146967 h 1146967"/>
              <a:gd name="connsiteX3" fmla="*/ 0 w 2198605"/>
              <a:gd name="connsiteY3" fmla="*/ 1146967 h 1146967"/>
              <a:gd name="connsiteX4" fmla="*/ 0 w 2198605"/>
              <a:gd name="connsiteY4" fmla="*/ 0 h 114696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2198605" h="1146967">
                <a:moveTo>
                  <a:pt x="0" y="0"/>
                </a:moveTo>
                <a:lnTo>
                  <a:pt x="2198605" y="0"/>
                </a:lnTo>
                <a:lnTo>
                  <a:pt x="2198605" y="1146967"/>
                </a:lnTo>
                <a:lnTo>
                  <a:pt x="0" y="1146967"/>
                </a:lnTo>
                <a:lnTo>
                  <a:pt x="0" y="0"/>
                </a:lnTo>
                <a:close/>
              </a:path>
            </a:pathLst>
          </a:custGeom>
          <a:scene3d>
            <a:camera prst="orthographicFront"/>
            <a:lightRig rig="threePt" dir="t">
              <a:rot lat="0" lon="0" rev="7500000"/>
            </a:lightRig>
          </a:scene3d>
          <a:sp3d prstMaterial="plastic">
            <a:bevelT w="127000" h="25400" prst="relaxedInset"/>
          </a:sp3d>
        </xdr:spPr>
        <xdr:style>
          <a:lnRef idx="0">
            <a:schemeClr val="lt1">
              <a:hueOff val="0"/>
              <a:satOff val="0"/>
              <a:lumOff val="0"/>
              <a:alphaOff val="0"/>
            </a:schemeClr>
          </a:lnRef>
          <a:fillRef idx="3">
            <a:schemeClr val="accent3">
              <a:hueOff val="0"/>
              <a:satOff val="0"/>
              <a:lumOff val="0"/>
              <a:alphaOff val="0"/>
            </a:schemeClr>
          </a:fillRef>
          <a:effectRef idx="2">
            <a:schemeClr val="accent3">
              <a:hueOff val="0"/>
              <a:satOff val="0"/>
              <a:lumOff val="0"/>
              <a:alphaOff val="0"/>
            </a:schemeClr>
          </a:effectRef>
          <a:fontRef idx="minor">
            <a:schemeClr val="lt1"/>
          </a:fontRef>
        </xdr:style>
        <xdr:txBody>
          <a:bodyPr spcFirstLastPara="0" vert="horz" wrap="square" lIns="12700" tIns="12700" rIns="12700" bIns="115068" numCol="1" spcCol="1270" anchor="ctr" anchorCtr="0">
            <a:noAutofit/>
          </a:bodyPr>
          <a:lstStyle/>
          <a:p>
            <a:pPr marL="0" lvl="0" indent="0" algn="ctr" defTabSz="889000">
              <a:lnSpc>
                <a:spcPct val="90000"/>
              </a:lnSpc>
              <a:spcBef>
                <a:spcPct val="0"/>
              </a:spcBef>
              <a:spcAft>
                <a:spcPct val="35000"/>
              </a:spcAft>
              <a:buNone/>
            </a:pPr>
            <a:r>
              <a:rPr lang="en-US" sz="2000" b="1" kern="1200"/>
              <a:t>ADI/UAT</a:t>
            </a:r>
          </a:p>
        </xdr:txBody>
      </xdr:sp>
      <xdr:sp macro="" textlink="">
        <xdr:nvSpPr>
          <xdr:cNvPr id="20" name="Formă liberă: formă 19">
            <a:extLst>
              <a:ext uri="{FF2B5EF4-FFF2-40B4-BE49-F238E27FC236}">
                <a16:creationId xmlns:a16="http://schemas.microsoft.com/office/drawing/2014/main" id="{76DBEC9A-254C-5A48-85E5-EE8F89AE3A75}"/>
              </a:ext>
            </a:extLst>
          </xdr:cNvPr>
          <xdr:cNvSpPr/>
        </xdr:nvSpPr>
        <xdr:spPr>
          <a:xfrm>
            <a:off x="1207703" y="5494665"/>
            <a:ext cx="1530682" cy="1385580"/>
          </a:xfrm>
          <a:custGeom>
            <a:avLst/>
            <a:gdLst>
              <a:gd name="connsiteX0" fmla="*/ 0 w 1530682"/>
              <a:gd name="connsiteY0" fmla="*/ 0 h 1173477"/>
              <a:gd name="connsiteX1" fmla="*/ 1530682 w 1530682"/>
              <a:gd name="connsiteY1" fmla="*/ 0 h 1173477"/>
              <a:gd name="connsiteX2" fmla="*/ 1530682 w 1530682"/>
              <a:gd name="connsiteY2" fmla="*/ 1173477 h 1173477"/>
              <a:gd name="connsiteX3" fmla="*/ 0 w 1530682"/>
              <a:gd name="connsiteY3" fmla="*/ 1173477 h 1173477"/>
              <a:gd name="connsiteX4" fmla="*/ 0 w 1530682"/>
              <a:gd name="connsiteY4" fmla="*/ 0 h 117347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530682" h="1173477">
                <a:moveTo>
                  <a:pt x="0" y="0"/>
                </a:moveTo>
                <a:lnTo>
                  <a:pt x="1530682" y="0"/>
                </a:lnTo>
                <a:lnTo>
                  <a:pt x="1530682" y="1173477"/>
                </a:lnTo>
                <a:lnTo>
                  <a:pt x="0" y="1173477"/>
                </a:lnTo>
                <a:lnTo>
                  <a:pt x="0" y="0"/>
                </a:lnTo>
                <a:close/>
              </a:path>
            </a:pathLst>
          </a:custGeom>
          <a:scene3d>
            <a:camera prst="orthographicFront"/>
            <a:lightRig rig="threePt" dir="t">
              <a:rot lat="0" lon="0" rev="7500000"/>
            </a:lightRig>
          </a:scene3d>
          <a:sp3d prstMaterial="plastic">
            <a:bevelT w="127000" h="25400" prst="relaxedInset"/>
          </a:sp3d>
        </xdr:spPr>
        <xdr:style>
          <a:lnRef idx="0">
            <a:schemeClr val="lt1">
              <a:hueOff val="0"/>
              <a:satOff val="0"/>
              <a:lumOff val="0"/>
              <a:alphaOff val="0"/>
            </a:schemeClr>
          </a:lnRef>
          <a:fillRef idx="3">
            <a:schemeClr val="accent4">
              <a:hueOff val="0"/>
              <a:satOff val="0"/>
              <a:lumOff val="0"/>
              <a:alphaOff val="0"/>
            </a:schemeClr>
          </a:fillRef>
          <a:effectRef idx="2">
            <a:schemeClr val="accent4">
              <a:hueOff val="0"/>
              <a:satOff val="0"/>
              <a:lumOff val="0"/>
              <a:alphaOff val="0"/>
            </a:schemeClr>
          </a:effectRef>
          <a:fontRef idx="minor">
            <a:schemeClr val="lt1"/>
          </a:fontRef>
        </xdr:style>
        <xdr:txBody>
          <a:bodyPr spcFirstLastPara="0" vert="horz" wrap="square" lIns="8890" tIns="8890" rIns="8890" bIns="115068" numCol="1" spcCol="1270" anchor="ctr" anchorCtr="0">
            <a:noAutofit/>
          </a:bodyPr>
          <a:lstStyle/>
          <a:p>
            <a:pPr marL="0" lvl="0" indent="0" algn="ctr" defTabSz="622300">
              <a:lnSpc>
                <a:spcPct val="90000"/>
              </a:lnSpc>
              <a:spcBef>
                <a:spcPct val="0"/>
              </a:spcBef>
              <a:spcAft>
                <a:spcPct val="35000"/>
              </a:spcAft>
              <a:buNone/>
            </a:pPr>
            <a:r>
              <a:rPr lang="en-US" sz="1400" kern="1200"/>
              <a:t>OPERATOR COLECTOR</a:t>
            </a:r>
          </a:p>
        </xdr:txBody>
      </xdr:sp>
      <xdr:sp macro="" textlink="$G$52">
        <xdr:nvSpPr>
          <xdr:cNvPr id="21" name="Formă liberă: formă 20">
            <a:extLst>
              <a:ext uri="{FF2B5EF4-FFF2-40B4-BE49-F238E27FC236}">
                <a16:creationId xmlns:a16="http://schemas.microsoft.com/office/drawing/2014/main" id="{3A701600-C70C-9A8C-DFE5-E36A16F99BA5}"/>
              </a:ext>
            </a:extLst>
          </xdr:cNvPr>
          <xdr:cNvSpPr/>
        </xdr:nvSpPr>
        <xdr:spPr>
          <a:xfrm>
            <a:off x="1517480" y="6775688"/>
            <a:ext cx="1417459" cy="430215"/>
          </a:xfrm>
          <a:custGeom>
            <a:avLst/>
            <a:gdLst>
              <a:gd name="connsiteX0" fmla="*/ 0 w 1417459"/>
              <a:gd name="connsiteY0" fmla="*/ 0 h 499267"/>
              <a:gd name="connsiteX1" fmla="*/ 1417459 w 1417459"/>
              <a:gd name="connsiteY1" fmla="*/ 0 h 499267"/>
              <a:gd name="connsiteX2" fmla="*/ 1417459 w 1417459"/>
              <a:gd name="connsiteY2" fmla="*/ 499267 h 499267"/>
              <a:gd name="connsiteX3" fmla="*/ 0 w 1417459"/>
              <a:gd name="connsiteY3" fmla="*/ 499267 h 499267"/>
              <a:gd name="connsiteX4" fmla="*/ 0 w 1417459"/>
              <a:gd name="connsiteY4" fmla="*/ 0 h 49926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417459" h="499267">
                <a:moveTo>
                  <a:pt x="0" y="0"/>
                </a:moveTo>
                <a:lnTo>
                  <a:pt x="1417459" y="0"/>
                </a:lnTo>
                <a:lnTo>
                  <a:pt x="1417459" y="499267"/>
                </a:lnTo>
                <a:lnTo>
                  <a:pt x="0" y="499267"/>
                </a:lnTo>
                <a:lnTo>
                  <a:pt x="0" y="0"/>
                </a:lnTo>
                <a:close/>
              </a:path>
            </a:pathLst>
          </a:custGeom>
          <a:scene3d>
            <a:camera prst="orthographicFront"/>
            <a:lightRig rig="threePt" dir="t">
              <a:rot lat="0" lon="0" rev="7500000"/>
            </a:lightRig>
          </a:scene3d>
          <a:sp3d z="152400" extrusionH="63500" prstMaterial="dkEdge">
            <a:bevelT w="135400" h="16350" prst="relaxedInset"/>
            <a:contourClr>
              <a:schemeClr val="bg1"/>
            </a:contourClr>
          </a:sp3d>
        </xdr:spPr>
        <xdr:style>
          <a:lnRef idx="1">
            <a:schemeClr val="accent4">
              <a:hueOff val="0"/>
              <a:satOff val="0"/>
              <a:lumOff val="0"/>
              <a:alphaOff val="0"/>
            </a:schemeClr>
          </a:lnRef>
          <a:fillRef idx="1">
            <a:schemeClr val="lt1">
              <a:alpha val="90000"/>
              <a:hueOff val="0"/>
              <a:satOff val="0"/>
              <a:lumOff val="0"/>
              <a:alphaOff val="0"/>
            </a:schemeClr>
          </a:fillRef>
          <a:effectRef idx="2">
            <a:schemeClr val="lt1">
              <a:alpha val="90000"/>
              <a:hueOff val="0"/>
              <a:satOff val="0"/>
              <a:lumOff val="0"/>
              <a:alphaOff val="0"/>
            </a:schemeClr>
          </a:effectRef>
          <a:fontRef idx="minor">
            <a:schemeClr val="dk1">
              <a:hueOff val="0"/>
              <a:satOff val="0"/>
              <a:lumOff val="0"/>
              <a:alphaOff val="0"/>
            </a:schemeClr>
          </a:fontRef>
        </xdr:style>
        <xdr:txBody>
          <a:bodyPr spcFirstLastPara="0" vert="horz" wrap="square" lIns="78740" tIns="19685" rIns="78740" bIns="19685" numCol="1" spcCol="1270" anchor="ctr" anchorCtr="0">
            <a:noAutofit/>
          </a:bodyPr>
          <a:lstStyle/>
          <a:p>
            <a:pPr marL="0" lvl="0" indent="0" algn="ctr" defTabSz="1377950">
              <a:lnSpc>
                <a:spcPct val="90000"/>
              </a:lnSpc>
              <a:spcBef>
                <a:spcPct val="0"/>
              </a:spcBef>
              <a:spcAft>
                <a:spcPct val="35000"/>
              </a:spcAft>
              <a:buNone/>
            </a:pPr>
            <a:fld id="{EB4DD5A9-98C2-472E-A9B0-B012F4119F75}" type="TxLink">
              <a:rPr lang="en-US" sz="1400" b="1" i="0" u="none" strike="noStrike" kern="1200">
                <a:solidFill>
                  <a:srgbClr val="000000"/>
                </a:solidFill>
                <a:latin typeface="Calibri"/>
                <a:cs typeface="Calibri"/>
              </a:rPr>
              <a:pPr marL="0" lvl="0" indent="0" algn="ctr" defTabSz="1377950">
                <a:lnSpc>
                  <a:spcPct val="90000"/>
                </a:lnSpc>
                <a:spcBef>
                  <a:spcPct val="0"/>
                </a:spcBef>
                <a:spcAft>
                  <a:spcPct val="35000"/>
                </a:spcAft>
                <a:buNone/>
              </a:pPr>
              <a:t>0</a:t>
            </a:fld>
            <a:endParaRPr lang="en-US" sz="1400" kern="1200"/>
          </a:p>
        </xdr:txBody>
      </xdr:sp>
      <xdr:sp macro="" textlink="">
        <xdr:nvSpPr>
          <xdr:cNvPr id="22" name="Formă liberă: formă 21">
            <a:extLst>
              <a:ext uri="{FF2B5EF4-FFF2-40B4-BE49-F238E27FC236}">
                <a16:creationId xmlns:a16="http://schemas.microsoft.com/office/drawing/2014/main" id="{EEAC95B2-4143-06E5-08F9-2E1C94CDB4BB}"/>
              </a:ext>
            </a:extLst>
          </xdr:cNvPr>
          <xdr:cNvSpPr/>
        </xdr:nvSpPr>
        <xdr:spPr>
          <a:xfrm>
            <a:off x="3298557" y="5494665"/>
            <a:ext cx="1574954" cy="1385580"/>
          </a:xfrm>
          <a:custGeom>
            <a:avLst/>
            <a:gdLst>
              <a:gd name="connsiteX0" fmla="*/ 0 w 1574954"/>
              <a:gd name="connsiteY0" fmla="*/ 0 h 1255666"/>
              <a:gd name="connsiteX1" fmla="*/ 1574954 w 1574954"/>
              <a:gd name="connsiteY1" fmla="*/ 0 h 1255666"/>
              <a:gd name="connsiteX2" fmla="*/ 1574954 w 1574954"/>
              <a:gd name="connsiteY2" fmla="*/ 1255666 h 1255666"/>
              <a:gd name="connsiteX3" fmla="*/ 0 w 1574954"/>
              <a:gd name="connsiteY3" fmla="*/ 1255666 h 1255666"/>
              <a:gd name="connsiteX4" fmla="*/ 0 w 1574954"/>
              <a:gd name="connsiteY4" fmla="*/ 0 h 1255666"/>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574954" h="1255666">
                <a:moveTo>
                  <a:pt x="0" y="0"/>
                </a:moveTo>
                <a:lnTo>
                  <a:pt x="1574954" y="0"/>
                </a:lnTo>
                <a:lnTo>
                  <a:pt x="1574954" y="1255666"/>
                </a:lnTo>
                <a:lnTo>
                  <a:pt x="0" y="1255666"/>
                </a:lnTo>
                <a:lnTo>
                  <a:pt x="0" y="0"/>
                </a:lnTo>
                <a:close/>
              </a:path>
            </a:pathLst>
          </a:custGeom>
          <a:scene3d>
            <a:camera prst="orthographicFront"/>
            <a:lightRig rig="threePt" dir="t">
              <a:rot lat="0" lon="0" rev="7500000"/>
            </a:lightRig>
          </a:scene3d>
          <a:sp3d prstMaterial="plastic">
            <a:bevelT w="127000" h="25400" prst="relaxedInset"/>
          </a:sp3d>
        </xdr:spPr>
        <xdr:style>
          <a:lnRef idx="0">
            <a:schemeClr val="lt1">
              <a:hueOff val="0"/>
              <a:satOff val="0"/>
              <a:lumOff val="0"/>
              <a:alphaOff val="0"/>
            </a:schemeClr>
          </a:lnRef>
          <a:fillRef idx="3">
            <a:schemeClr val="accent4">
              <a:hueOff val="-637824"/>
              <a:satOff val="3843"/>
              <a:lumOff val="308"/>
              <a:alphaOff val="0"/>
            </a:schemeClr>
          </a:fillRef>
          <a:effectRef idx="2">
            <a:schemeClr val="accent4">
              <a:hueOff val="-637824"/>
              <a:satOff val="3843"/>
              <a:lumOff val="308"/>
              <a:alphaOff val="0"/>
            </a:schemeClr>
          </a:effectRef>
          <a:fontRef idx="minor">
            <a:schemeClr val="lt1"/>
          </a:fontRef>
        </xdr:style>
        <xdr:txBody>
          <a:bodyPr spcFirstLastPara="0" vert="horz" wrap="square" lIns="8890" tIns="8890" rIns="8890" bIns="115068" numCol="1" spcCol="1270" anchor="ctr" anchorCtr="0">
            <a:noAutofit/>
          </a:bodyPr>
          <a:lstStyle/>
          <a:p>
            <a:pPr marL="0" lvl="0" indent="0" algn="ctr" defTabSz="622300">
              <a:lnSpc>
                <a:spcPct val="90000"/>
              </a:lnSpc>
              <a:spcBef>
                <a:spcPct val="0"/>
              </a:spcBef>
              <a:spcAft>
                <a:spcPct val="35000"/>
              </a:spcAft>
              <a:buNone/>
            </a:pPr>
            <a:r>
              <a:rPr lang="en-US" sz="1400" kern="1200"/>
              <a:t>OPERATOR STATIE DE SORTARE</a:t>
            </a:r>
          </a:p>
        </xdr:txBody>
      </xdr:sp>
      <xdr:sp macro="" textlink="$I$52">
        <xdr:nvSpPr>
          <xdr:cNvPr id="23" name="Formă liberă: formă 22">
            <a:extLst>
              <a:ext uri="{FF2B5EF4-FFF2-40B4-BE49-F238E27FC236}">
                <a16:creationId xmlns:a16="http://schemas.microsoft.com/office/drawing/2014/main" id="{BE1FBCDB-5C24-6AC5-6345-88ED077D7318}"/>
              </a:ext>
            </a:extLst>
          </xdr:cNvPr>
          <xdr:cNvSpPr/>
        </xdr:nvSpPr>
        <xdr:spPr>
          <a:xfrm>
            <a:off x="3684901" y="6796876"/>
            <a:ext cx="1417459" cy="459770"/>
          </a:xfrm>
          <a:custGeom>
            <a:avLst/>
            <a:gdLst>
              <a:gd name="connsiteX0" fmla="*/ 0 w 1417459"/>
              <a:gd name="connsiteY0" fmla="*/ 0 h 498495"/>
              <a:gd name="connsiteX1" fmla="*/ 1417459 w 1417459"/>
              <a:gd name="connsiteY1" fmla="*/ 0 h 498495"/>
              <a:gd name="connsiteX2" fmla="*/ 1417459 w 1417459"/>
              <a:gd name="connsiteY2" fmla="*/ 498495 h 498495"/>
              <a:gd name="connsiteX3" fmla="*/ 0 w 1417459"/>
              <a:gd name="connsiteY3" fmla="*/ 498495 h 498495"/>
              <a:gd name="connsiteX4" fmla="*/ 0 w 1417459"/>
              <a:gd name="connsiteY4" fmla="*/ 0 h 498495"/>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417459" h="498495">
                <a:moveTo>
                  <a:pt x="0" y="0"/>
                </a:moveTo>
                <a:lnTo>
                  <a:pt x="1417459" y="0"/>
                </a:lnTo>
                <a:lnTo>
                  <a:pt x="1417459" y="498495"/>
                </a:lnTo>
                <a:lnTo>
                  <a:pt x="0" y="498495"/>
                </a:lnTo>
                <a:lnTo>
                  <a:pt x="0" y="0"/>
                </a:lnTo>
                <a:close/>
              </a:path>
            </a:pathLst>
          </a:custGeom>
          <a:scene3d>
            <a:camera prst="orthographicFront"/>
            <a:lightRig rig="threePt" dir="t">
              <a:rot lat="0" lon="0" rev="7500000"/>
            </a:lightRig>
          </a:scene3d>
          <a:sp3d z="152400" extrusionH="63500" prstMaterial="dkEdge">
            <a:bevelT w="135400" h="16350" prst="relaxedInset"/>
            <a:contourClr>
              <a:schemeClr val="bg1"/>
            </a:contourClr>
          </a:sp3d>
        </xdr:spPr>
        <xdr:style>
          <a:lnRef idx="1">
            <a:schemeClr val="accent4">
              <a:hueOff val="0"/>
              <a:satOff val="0"/>
              <a:lumOff val="0"/>
              <a:alphaOff val="0"/>
            </a:schemeClr>
          </a:lnRef>
          <a:fillRef idx="1">
            <a:schemeClr val="lt1">
              <a:alpha val="90000"/>
              <a:hueOff val="0"/>
              <a:satOff val="0"/>
              <a:lumOff val="0"/>
              <a:alphaOff val="0"/>
            </a:schemeClr>
          </a:fillRef>
          <a:effectRef idx="2">
            <a:schemeClr val="lt1">
              <a:alpha val="90000"/>
              <a:hueOff val="0"/>
              <a:satOff val="0"/>
              <a:lumOff val="0"/>
              <a:alphaOff val="0"/>
            </a:schemeClr>
          </a:effectRef>
          <a:fontRef idx="minor">
            <a:schemeClr val="dk1">
              <a:hueOff val="0"/>
              <a:satOff val="0"/>
              <a:lumOff val="0"/>
              <a:alphaOff val="0"/>
            </a:schemeClr>
          </a:fontRef>
        </xdr:style>
        <xdr:txBody>
          <a:bodyPr spcFirstLastPara="0" vert="horz" wrap="square" lIns="78740" tIns="19685" rIns="78740" bIns="19685" numCol="1" spcCol="1270" anchor="ctr" anchorCtr="0">
            <a:noAutofit/>
          </a:bodyPr>
          <a:lstStyle/>
          <a:p>
            <a:pPr marL="0" lvl="0" indent="0" algn="ctr" defTabSz="1377950">
              <a:lnSpc>
                <a:spcPct val="90000"/>
              </a:lnSpc>
              <a:spcBef>
                <a:spcPct val="0"/>
              </a:spcBef>
              <a:spcAft>
                <a:spcPct val="35000"/>
              </a:spcAft>
              <a:buNone/>
            </a:pPr>
            <a:fld id="{0B3E9B6C-18DA-4F01-8322-B655790826DD}" type="TxLink">
              <a:rPr lang="en-US" sz="1400" b="1" i="0" u="none" strike="noStrike" kern="1200">
                <a:solidFill>
                  <a:srgbClr val="000000"/>
                </a:solidFill>
                <a:latin typeface="Calibri"/>
                <a:ea typeface="+mn-ea"/>
                <a:cs typeface="Calibri"/>
              </a:rPr>
              <a:pPr marL="0" lvl="0" indent="0" algn="ctr" defTabSz="1377950">
                <a:lnSpc>
                  <a:spcPct val="90000"/>
                </a:lnSpc>
                <a:spcBef>
                  <a:spcPct val="0"/>
                </a:spcBef>
                <a:spcAft>
                  <a:spcPct val="35000"/>
                </a:spcAft>
                <a:buNone/>
              </a:pPr>
              <a:t>0</a:t>
            </a:fld>
            <a:endParaRPr lang="en-US" sz="1400" b="1" i="0" u="none" strike="noStrike" kern="1200">
              <a:solidFill>
                <a:srgbClr val="000000"/>
              </a:solidFill>
              <a:latin typeface="Calibri"/>
              <a:ea typeface="+mn-ea"/>
              <a:cs typeface="Calibri"/>
            </a:endParaRPr>
          </a:p>
        </xdr:txBody>
      </xdr:sp>
      <xdr:sp macro="" textlink="">
        <xdr:nvSpPr>
          <xdr:cNvPr id="24" name="Formă liberă: formă 23">
            <a:extLst>
              <a:ext uri="{FF2B5EF4-FFF2-40B4-BE49-F238E27FC236}">
                <a16:creationId xmlns:a16="http://schemas.microsoft.com/office/drawing/2014/main" id="{EFC6AFE4-2A90-C9D2-4653-A3D65806D3D4}"/>
              </a:ext>
            </a:extLst>
          </xdr:cNvPr>
          <xdr:cNvSpPr/>
        </xdr:nvSpPr>
        <xdr:spPr>
          <a:xfrm>
            <a:off x="5411547" y="5494666"/>
            <a:ext cx="1574954" cy="1396176"/>
          </a:xfrm>
          <a:custGeom>
            <a:avLst/>
            <a:gdLst>
              <a:gd name="connsiteX0" fmla="*/ 0 w 1574954"/>
              <a:gd name="connsiteY0" fmla="*/ 0 h 1313089"/>
              <a:gd name="connsiteX1" fmla="*/ 1574954 w 1574954"/>
              <a:gd name="connsiteY1" fmla="*/ 0 h 1313089"/>
              <a:gd name="connsiteX2" fmla="*/ 1574954 w 1574954"/>
              <a:gd name="connsiteY2" fmla="*/ 1313089 h 1313089"/>
              <a:gd name="connsiteX3" fmla="*/ 0 w 1574954"/>
              <a:gd name="connsiteY3" fmla="*/ 1313089 h 1313089"/>
              <a:gd name="connsiteX4" fmla="*/ 0 w 1574954"/>
              <a:gd name="connsiteY4" fmla="*/ 0 h 1313089"/>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574954" h="1313089">
                <a:moveTo>
                  <a:pt x="0" y="0"/>
                </a:moveTo>
                <a:lnTo>
                  <a:pt x="1574954" y="0"/>
                </a:lnTo>
                <a:lnTo>
                  <a:pt x="1574954" y="1313089"/>
                </a:lnTo>
                <a:lnTo>
                  <a:pt x="0" y="1313089"/>
                </a:lnTo>
                <a:lnTo>
                  <a:pt x="0" y="0"/>
                </a:lnTo>
                <a:close/>
              </a:path>
            </a:pathLst>
          </a:custGeom>
          <a:scene3d>
            <a:camera prst="orthographicFront"/>
            <a:lightRig rig="threePt" dir="t">
              <a:rot lat="0" lon="0" rev="7500000"/>
            </a:lightRig>
          </a:scene3d>
          <a:sp3d prstMaterial="plastic">
            <a:bevelT w="127000" h="25400" prst="relaxedInset"/>
          </a:sp3d>
        </xdr:spPr>
        <xdr:style>
          <a:lnRef idx="0">
            <a:schemeClr val="lt1">
              <a:hueOff val="0"/>
              <a:satOff val="0"/>
              <a:lumOff val="0"/>
              <a:alphaOff val="0"/>
            </a:schemeClr>
          </a:lnRef>
          <a:fillRef idx="3">
            <a:schemeClr val="accent4">
              <a:hueOff val="-1275649"/>
              <a:satOff val="7685"/>
              <a:lumOff val="616"/>
              <a:alphaOff val="0"/>
            </a:schemeClr>
          </a:fillRef>
          <a:effectRef idx="2">
            <a:schemeClr val="accent4">
              <a:hueOff val="-1275649"/>
              <a:satOff val="7685"/>
              <a:lumOff val="616"/>
              <a:alphaOff val="0"/>
            </a:schemeClr>
          </a:effectRef>
          <a:fontRef idx="minor">
            <a:schemeClr val="lt1"/>
          </a:fontRef>
        </xdr:style>
        <xdr:txBody>
          <a:bodyPr spcFirstLastPara="0" vert="horz" wrap="square" lIns="8890" tIns="8890" rIns="8890" bIns="115068" numCol="1" spcCol="1270" anchor="ctr" anchorCtr="0">
            <a:noAutofit/>
          </a:bodyPr>
          <a:lstStyle/>
          <a:p>
            <a:pPr marL="0" lvl="0" indent="0" algn="ctr" defTabSz="622300">
              <a:lnSpc>
                <a:spcPct val="90000"/>
              </a:lnSpc>
              <a:spcBef>
                <a:spcPct val="0"/>
              </a:spcBef>
              <a:spcAft>
                <a:spcPct val="35000"/>
              </a:spcAft>
              <a:buNone/>
            </a:pPr>
            <a:r>
              <a:rPr lang="en-US" sz="1400" kern="1200"/>
              <a:t>OPERATOR STATIE DE COMPOSTARE</a:t>
            </a:r>
          </a:p>
        </xdr:txBody>
      </xdr:sp>
      <xdr:sp macro="" textlink="$K$52">
        <xdr:nvSpPr>
          <xdr:cNvPr id="25" name="Formă liberă: formă 24">
            <a:extLst>
              <a:ext uri="{FF2B5EF4-FFF2-40B4-BE49-F238E27FC236}">
                <a16:creationId xmlns:a16="http://schemas.microsoft.com/office/drawing/2014/main" id="{234794DF-5EC3-5DBE-E773-2F0FEE091FE8}"/>
              </a:ext>
            </a:extLst>
          </xdr:cNvPr>
          <xdr:cNvSpPr/>
        </xdr:nvSpPr>
        <xdr:spPr>
          <a:xfrm>
            <a:off x="5775235" y="6822436"/>
            <a:ext cx="1417459" cy="419936"/>
          </a:xfrm>
          <a:custGeom>
            <a:avLst/>
            <a:gdLst>
              <a:gd name="connsiteX0" fmla="*/ 0 w 1417459"/>
              <a:gd name="connsiteY0" fmla="*/ 0 h 419936"/>
              <a:gd name="connsiteX1" fmla="*/ 1417459 w 1417459"/>
              <a:gd name="connsiteY1" fmla="*/ 0 h 419936"/>
              <a:gd name="connsiteX2" fmla="*/ 1417459 w 1417459"/>
              <a:gd name="connsiteY2" fmla="*/ 419936 h 419936"/>
              <a:gd name="connsiteX3" fmla="*/ 0 w 1417459"/>
              <a:gd name="connsiteY3" fmla="*/ 419936 h 419936"/>
              <a:gd name="connsiteX4" fmla="*/ 0 w 1417459"/>
              <a:gd name="connsiteY4" fmla="*/ 0 h 419936"/>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417459" h="419936">
                <a:moveTo>
                  <a:pt x="0" y="0"/>
                </a:moveTo>
                <a:lnTo>
                  <a:pt x="1417459" y="0"/>
                </a:lnTo>
                <a:lnTo>
                  <a:pt x="1417459" y="419936"/>
                </a:lnTo>
                <a:lnTo>
                  <a:pt x="0" y="419936"/>
                </a:lnTo>
                <a:lnTo>
                  <a:pt x="0" y="0"/>
                </a:lnTo>
                <a:close/>
              </a:path>
            </a:pathLst>
          </a:custGeom>
          <a:scene3d>
            <a:camera prst="orthographicFront"/>
            <a:lightRig rig="threePt" dir="t">
              <a:rot lat="0" lon="0" rev="7500000"/>
            </a:lightRig>
          </a:scene3d>
          <a:sp3d z="152400" extrusionH="63500" prstMaterial="dkEdge">
            <a:bevelT w="135400" h="16350" prst="relaxedInset"/>
            <a:contourClr>
              <a:schemeClr val="bg1"/>
            </a:contourClr>
          </a:sp3d>
        </xdr:spPr>
        <xdr:style>
          <a:lnRef idx="1">
            <a:schemeClr val="accent4">
              <a:hueOff val="0"/>
              <a:satOff val="0"/>
              <a:lumOff val="0"/>
              <a:alphaOff val="0"/>
            </a:schemeClr>
          </a:lnRef>
          <a:fillRef idx="1">
            <a:schemeClr val="lt1">
              <a:alpha val="90000"/>
              <a:hueOff val="0"/>
              <a:satOff val="0"/>
              <a:lumOff val="0"/>
              <a:alphaOff val="0"/>
            </a:schemeClr>
          </a:fillRef>
          <a:effectRef idx="2">
            <a:schemeClr val="lt1">
              <a:alpha val="90000"/>
              <a:hueOff val="0"/>
              <a:satOff val="0"/>
              <a:lumOff val="0"/>
              <a:alphaOff val="0"/>
            </a:schemeClr>
          </a:effectRef>
          <a:fontRef idx="minor">
            <a:schemeClr val="dk1">
              <a:hueOff val="0"/>
              <a:satOff val="0"/>
              <a:lumOff val="0"/>
              <a:alphaOff val="0"/>
            </a:schemeClr>
          </a:fontRef>
        </xdr:style>
        <xdr:txBody>
          <a:bodyPr spcFirstLastPara="0" vert="horz" wrap="square" lIns="78740" tIns="19685" rIns="78740" bIns="19685" numCol="1" spcCol="1270" anchor="ctr" anchorCtr="0">
            <a:noAutofit/>
          </a:bodyPr>
          <a:lstStyle/>
          <a:p>
            <a:pPr marL="0" lvl="0" indent="0" algn="ctr" defTabSz="1377950">
              <a:lnSpc>
                <a:spcPct val="90000"/>
              </a:lnSpc>
              <a:spcBef>
                <a:spcPct val="0"/>
              </a:spcBef>
              <a:spcAft>
                <a:spcPct val="35000"/>
              </a:spcAft>
              <a:buNone/>
            </a:pPr>
            <a:fld id="{F7DCF4BD-2754-4B80-B233-81185243C891}" type="TxLink">
              <a:rPr lang="en-US" sz="1400" b="1" i="0" u="none" strike="noStrike" kern="1200">
                <a:solidFill>
                  <a:srgbClr val="000000"/>
                </a:solidFill>
                <a:latin typeface="Calibri"/>
                <a:ea typeface="+mn-ea"/>
                <a:cs typeface="Calibri"/>
              </a:rPr>
              <a:pPr marL="0" lvl="0" indent="0" algn="ctr" defTabSz="1377950">
                <a:lnSpc>
                  <a:spcPct val="90000"/>
                </a:lnSpc>
                <a:spcBef>
                  <a:spcPct val="0"/>
                </a:spcBef>
                <a:spcAft>
                  <a:spcPct val="35000"/>
                </a:spcAft>
                <a:buNone/>
              </a:pPr>
              <a:t>0</a:t>
            </a:fld>
            <a:endParaRPr lang="en-US" sz="1400" b="1" i="0" u="none" strike="noStrike" kern="1200">
              <a:solidFill>
                <a:srgbClr val="000000"/>
              </a:solidFill>
              <a:latin typeface="Calibri"/>
              <a:ea typeface="+mn-ea"/>
              <a:cs typeface="Calibri"/>
            </a:endParaRPr>
          </a:p>
        </xdr:txBody>
      </xdr:sp>
      <xdr:sp macro="" textlink="">
        <xdr:nvSpPr>
          <xdr:cNvPr id="26" name="Formă liberă: formă 25">
            <a:extLst>
              <a:ext uri="{FF2B5EF4-FFF2-40B4-BE49-F238E27FC236}">
                <a16:creationId xmlns:a16="http://schemas.microsoft.com/office/drawing/2014/main" id="{9F244735-1A8C-5323-99A4-C59CA5BBD6E9}"/>
              </a:ext>
            </a:extLst>
          </xdr:cNvPr>
          <xdr:cNvSpPr/>
        </xdr:nvSpPr>
        <xdr:spPr>
          <a:xfrm>
            <a:off x="7524536" y="5494665"/>
            <a:ext cx="1574954" cy="1438554"/>
          </a:xfrm>
          <a:custGeom>
            <a:avLst/>
            <a:gdLst>
              <a:gd name="connsiteX0" fmla="*/ 0 w 1574954"/>
              <a:gd name="connsiteY0" fmla="*/ 0 h 1314826"/>
              <a:gd name="connsiteX1" fmla="*/ 1574954 w 1574954"/>
              <a:gd name="connsiteY1" fmla="*/ 0 h 1314826"/>
              <a:gd name="connsiteX2" fmla="*/ 1574954 w 1574954"/>
              <a:gd name="connsiteY2" fmla="*/ 1314826 h 1314826"/>
              <a:gd name="connsiteX3" fmla="*/ 0 w 1574954"/>
              <a:gd name="connsiteY3" fmla="*/ 1314826 h 1314826"/>
              <a:gd name="connsiteX4" fmla="*/ 0 w 1574954"/>
              <a:gd name="connsiteY4" fmla="*/ 0 h 1314826"/>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574954" h="1314826">
                <a:moveTo>
                  <a:pt x="0" y="0"/>
                </a:moveTo>
                <a:lnTo>
                  <a:pt x="1574954" y="0"/>
                </a:lnTo>
                <a:lnTo>
                  <a:pt x="1574954" y="1314826"/>
                </a:lnTo>
                <a:lnTo>
                  <a:pt x="0" y="1314826"/>
                </a:lnTo>
                <a:lnTo>
                  <a:pt x="0" y="0"/>
                </a:lnTo>
                <a:close/>
              </a:path>
            </a:pathLst>
          </a:custGeom>
          <a:scene3d>
            <a:camera prst="orthographicFront"/>
            <a:lightRig rig="threePt" dir="t">
              <a:rot lat="0" lon="0" rev="7500000"/>
            </a:lightRig>
          </a:scene3d>
          <a:sp3d prstMaterial="plastic">
            <a:bevelT w="127000" h="25400" prst="relaxedInset"/>
          </a:sp3d>
        </xdr:spPr>
        <xdr:style>
          <a:lnRef idx="0">
            <a:schemeClr val="lt1">
              <a:hueOff val="0"/>
              <a:satOff val="0"/>
              <a:lumOff val="0"/>
              <a:alphaOff val="0"/>
            </a:schemeClr>
          </a:lnRef>
          <a:fillRef idx="3">
            <a:schemeClr val="accent4">
              <a:hueOff val="-1913473"/>
              <a:satOff val="11528"/>
              <a:lumOff val="924"/>
              <a:alphaOff val="0"/>
            </a:schemeClr>
          </a:fillRef>
          <a:effectRef idx="2">
            <a:schemeClr val="accent4">
              <a:hueOff val="-1913473"/>
              <a:satOff val="11528"/>
              <a:lumOff val="924"/>
              <a:alphaOff val="0"/>
            </a:schemeClr>
          </a:effectRef>
          <a:fontRef idx="minor">
            <a:schemeClr val="lt1"/>
          </a:fontRef>
        </xdr:style>
        <xdr:txBody>
          <a:bodyPr spcFirstLastPara="0" vert="horz" wrap="square" lIns="8890" tIns="8890" rIns="8890" bIns="115068" numCol="1" spcCol="1270" anchor="ctr" anchorCtr="0">
            <a:noAutofit/>
          </a:bodyPr>
          <a:lstStyle/>
          <a:p>
            <a:pPr marL="0" lvl="0" indent="0" algn="ctr" defTabSz="622300">
              <a:lnSpc>
                <a:spcPct val="90000"/>
              </a:lnSpc>
              <a:spcBef>
                <a:spcPct val="0"/>
              </a:spcBef>
              <a:spcAft>
                <a:spcPct val="35000"/>
              </a:spcAft>
              <a:buNone/>
            </a:pPr>
            <a:r>
              <a:rPr lang="en-US" sz="1400" b="0" kern="1200">
                <a:latin typeface="+mn-lt"/>
                <a:ea typeface="+mn-ea"/>
                <a:cs typeface="+mn-cs"/>
              </a:rPr>
              <a:t>OPERATOR INSTALATIE DE DIGESTIE ANAEROBA</a:t>
            </a:r>
            <a:endParaRPr lang="en-US" sz="1400" b="0" kern="1200"/>
          </a:p>
        </xdr:txBody>
      </xdr:sp>
      <xdr:sp macro="" textlink="$M$52">
        <xdr:nvSpPr>
          <xdr:cNvPr id="27" name="Formă liberă: formă 26">
            <a:extLst>
              <a:ext uri="{FF2B5EF4-FFF2-40B4-BE49-F238E27FC236}">
                <a16:creationId xmlns:a16="http://schemas.microsoft.com/office/drawing/2014/main" id="{A2AA33FF-E63A-7023-2D48-3B53B672BF1D}"/>
              </a:ext>
            </a:extLst>
          </xdr:cNvPr>
          <xdr:cNvSpPr/>
        </xdr:nvSpPr>
        <xdr:spPr>
          <a:xfrm>
            <a:off x="7888352" y="6838084"/>
            <a:ext cx="1417459" cy="405277"/>
          </a:xfrm>
          <a:custGeom>
            <a:avLst/>
            <a:gdLst>
              <a:gd name="connsiteX0" fmla="*/ 0 w 1417459"/>
              <a:gd name="connsiteY0" fmla="*/ 0 h 467014"/>
              <a:gd name="connsiteX1" fmla="*/ 1417459 w 1417459"/>
              <a:gd name="connsiteY1" fmla="*/ 0 h 467014"/>
              <a:gd name="connsiteX2" fmla="*/ 1417459 w 1417459"/>
              <a:gd name="connsiteY2" fmla="*/ 467014 h 467014"/>
              <a:gd name="connsiteX3" fmla="*/ 0 w 1417459"/>
              <a:gd name="connsiteY3" fmla="*/ 467014 h 467014"/>
              <a:gd name="connsiteX4" fmla="*/ 0 w 1417459"/>
              <a:gd name="connsiteY4" fmla="*/ 0 h 467014"/>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417459" h="467014">
                <a:moveTo>
                  <a:pt x="0" y="0"/>
                </a:moveTo>
                <a:lnTo>
                  <a:pt x="1417459" y="0"/>
                </a:lnTo>
                <a:lnTo>
                  <a:pt x="1417459" y="467014"/>
                </a:lnTo>
                <a:lnTo>
                  <a:pt x="0" y="467014"/>
                </a:lnTo>
                <a:lnTo>
                  <a:pt x="0" y="0"/>
                </a:lnTo>
                <a:close/>
              </a:path>
            </a:pathLst>
          </a:custGeom>
          <a:scene3d>
            <a:camera prst="orthographicFront"/>
            <a:lightRig rig="threePt" dir="t">
              <a:rot lat="0" lon="0" rev="7500000"/>
            </a:lightRig>
          </a:scene3d>
          <a:sp3d z="152400" extrusionH="63500" prstMaterial="dkEdge">
            <a:bevelT w="135400" h="16350" prst="relaxedInset"/>
            <a:contourClr>
              <a:schemeClr val="bg1"/>
            </a:contourClr>
          </a:sp3d>
        </xdr:spPr>
        <xdr:style>
          <a:lnRef idx="1">
            <a:schemeClr val="accent4">
              <a:hueOff val="0"/>
              <a:satOff val="0"/>
              <a:lumOff val="0"/>
              <a:alphaOff val="0"/>
            </a:schemeClr>
          </a:lnRef>
          <a:fillRef idx="1">
            <a:schemeClr val="lt1">
              <a:alpha val="90000"/>
              <a:hueOff val="0"/>
              <a:satOff val="0"/>
              <a:lumOff val="0"/>
              <a:alphaOff val="0"/>
            </a:schemeClr>
          </a:fillRef>
          <a:effectRef idx="2">
            <a:schemeClr val="lt1">
              <a:alpha val="90000"/>
              <a:hueOff val="0"/>
              <a:satOff val="0"/>
              <a:lumOff val="0"/>
              <a:alphaOff val="0"/>
            </a:schemeClr>
          </a:effectRef>
          <a:fontRef idx="minor">
            <a:schemeClr val="dk1">
              <a:hueOff val="0"/>
              <a:satOff val="0"/>
              <a:lumOff val="0"/>
              <a:alphaOff val="0"/>
            </a:schemeClr>
          </a:fontRef>
        </xdr:style>
        <xdr:txBody>
          <a:bodyPr spcFirstLastPara="0" vert="horz" wrap="square" lIns="78740" tIns="19685" rIns="78740" bIns="19685" numCol="1" spcCol="1270" anchor="ctr" anchorCtr="0">
            <a:noAutofit/>
          </a:bodyPr>
          <a:lstStyle/>
          <a:p>
            <a:pPr marL="0" lvl="0" indent="0" algn="ctr" defTabSz="1377950">
              <a:lnSpc>
                <a:spcPct val="90000"/>
              </a:lnSpc>
              <a:spcBef>
                <a:spcPct val="0"/>
              </a:spcBef>
              <a:spcAft>
                <a:spcPct val="35000"/>
              </a:spcAft>
              <a:buNone/>
            </a:pPr>
            <a:fld id="{3ADA359C-DD89-4338-BE69-0258A1CE1A55}" type="TxLink">
              <a:rPr lang="en-US" sz="1400" b="1" i="0" u="none" strike="noStrike" kern="1200">
                <a:solidFill>
                  <a:srgbClr val="000000"/>
                </a:solidFill>
                <a:latin typeface="Calibri"/>
                <a:ea typeface="+mn-ea"/>
                <a:cs typeface="Calibri"/>
              </a:rPr>
              <a:pPr marL="0" lvl="0" indent="0" algn="ctr" defTabSz="1377950">
                <a:lnSpc>
                  <a:spcPct val="90000"/>
                </a:lnSpc>
                <a:spcBef>
                  <a:spcPct val="0"/>
                </a:spcBef>
                <a:spcAft>
                  <a:spcPct val="35000"/>
                </a:spcAft>
                <a:buNone/>
              </a:pPr>
              <a:t>0</a:t>
            </a:fld>
            <a:endParaRPr lang="en-US" sz="1400" b="1" i="0" u="none" strike="noStrike" kern="1200">
              <a:solidFill>
                <a:srgbClr val="000000"/>
              </a:solidFill>
              <a:latin typeface="Calibri"/>
              <a:ea typeface="+mn-ea"/>
              <a:cs typeface="Calibri"/>
            </a:endParaRPr>
          </a:p>
        </xdr:txBody>
      </xdr:sp>
      <xdr:sp macro="" textlink="">
        <xdr:nvSpPr>
          <xdr:cNvPr id="28" name="Formă liberă: formă 27">
            <a:extLst>
              <a:ext uri="{FF2B5EF4-FFF2-40B4-BE49-F238E27FC236}">
                <a16:creationId xmlns:a16="http://schemas.microsoft.com/office/drawing/2014/main" id="{10E209AF-7C46-DC6D-8874-2F8AF39AE77F}"/>
              </a:ext>
            </a:extLst>
          </xdr:cNvPr>
          <xdr:cNvSpPr/>
        </xdr:nvSpPr>
        <xdr:spPr>
          <a:xfrm>
            <a:off x="9637526" y="5494666"/>
            <a:ext cx="1574954" cy="1402926"/>
          </a:xfrm>
          <a:custGeom>
            <a:avLst/>
            <a:gdLst>
              <a:gd name="connsiteX0" fmla="*/ 0 w 1574954"/>
              <a:gd name="connsiteY0" fmla="*/ 0 h 1402926"/>
              <a:gd name="connsiteX1" fmla="*/ 1574954 w 1574954"/>
              <a:gd name="connsiteY1" fmla="*/ 0 h 1402926"/>
              <a:gd name="connsiteX2" fmla="*/ 1574954 w 1574954"/>
              <a:gd name="connsiteY2" fmla="*/ 1402926 h 1402926"/>
              <a:gd name="connsiteX3" fmla="*/ 0 w 1574954"/>
              <a:gd name="connsiteY3" fmla="*/ 1402926 h 1402926"/>
              <a:gd name="connsiteX4" fmla="*/ 0 w 1574954"/>
              <a:gd name="connsiteY4" fmla="*/ 0 h 1402926"/>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574954" h="1402926">
                <a:moveTo>
                  <a:pt x="0" y="0"/>
                </a:moveTo>
                <a:lnTo>
                  <a:pt x="1574954" y="0"/>
                </a:lnTo>
                <a:lnTo>
                  <a:pt x="1574954" y="1402926"/>
                </a:lnTo>
                <a:lnTo>
                  <a:pt x="0" y="1402926"/>
                </a:lnTo>
                <a:lnTo>
                  <a:pt x="0" y="0"/>
                </a:lnTo>
                <a:close/>
              </a:path>
            </a:pathLst>
          </a:custGeom>
          <a:scene3d>
            <a:camera prst="orthographicFront"/>
            <a:lightRig rig="threePt" dir="t">
              <a:rot lat="0" lon="0" rev="7500000"/>
            </a:lightRig>
          </a:scene3d>
          <a:sp3d prstMaterial="plastic">
            <a:bevelT w="127000" h="25400" prst="relaxedInset"/>
          </a:sp3d>
        </xdr:spPr>
        <xdr:style>
          <a:lnRef idx="0">
            <a:schemeClr val="lt1">
              <a:hueOff val="0"/>
              <a:satOff val="0"/>
              <a:lumOff val="0"/>
              <a:alphaOff val="0"/>
            </a:schemeClr>
          </a:lnRef>
          <a:fillRef idx="3">
            <a:schemeClr val="accent4">
              <a:hueOff val="-2551297"/>
              <a:satOff val="15371"/>
              <a:lumOff val="1232"/>
              <a:alphaOff val="0"/>
            </a:schemeClr>
          </a:fillRef>
          <a:effectRef idx="2">
            <a:schemeClr val="accent4">
              <a:hueOff val="-2551297"/>
              <a:satOff val="15371"/>
              <a:lumOff val="1232"/>
              <a:alphaOff val="0"/>
            </a:schemeClr>
          </a:effectRef>
          <a:fontRef idx="minor">
            <a:schemeClr val="lt1"/>
          </a:fontRef>
        </xdr:style>
        <xdr:txBody>
          <a:bodyPr spcFirstLastPara="0" vert="horz" wrap="square" lIns="8890" tIns="8890" rIns="8890" bIns="115068" numCol="1" spcCol="1270" anchor="ctr" anchorCtr="0">
            <a:noAutofit/>
          </a:bodyPr>
          <a:lstStyle/>
          <a:p>
            <a:pPr marL="0" lvl="0" indent="0" algn="ctr" defTabSz="622300">
              <a:lnSpc>
                <a:spcPct val="90000"/>
              </a:lnSpc>
              <a:spcBef>
                <a:spcPct val="0"/>
              </a:spcBef>
              <a:spcAft>
                <a:spcPct val="35000"/>
              </a:spcAft>
              <a:buNone/>
            </a:pPr>
            <a:r>
              <a:rPr lang="en-US" sz="1400" b="0" kern="1200">
                <a:latin typeface="+mn-lt"/>
                <a:ea typeface="+mn-ea"/>
                <a:cs typeface="+mn-cs"/>
              </a:rPr>
              <a:t>OPERATOR INSTALATIE TMB</a:t>
            </a:r>
            <a:endParaRPr lang="en-US" sz="1400" b="0" kern="1200"/>
          </a:p>
        </xdr:txBody>
      </xdr:sp>
      <xdr:sp macro="" textlink="$O$52">
        <xdr:nvSpPr>
          <xdr:cNvPr id="29" name="Formă liberă: formă 28">
            <a:extLst>
              <a:ext uri="{FF2B5EF4-FFF2-40B4-BE49-F238E27FC236}">
                <a16:creationId xmlns:a16="http://schemas.microsoft.com/office/drawing/2014/main" id="{5D0BAF51-CBA8-81C1-1358-F4028D4333EB}"/>
              </a:ext>
            </a:extLst>
          </xdr:cNvPr>
          <xdr:cNvSpPr/>
        </xdr:nvSpPr>
        <xdr:spPr>
          <a:xfrm>
            <a:off x="9929920" y="6805230"/>
            <a:ext cx="1417459" cy="405545"/>
          </a:xfrm>
          <a:custGeom>
            <a:avLst/>
            <a:gdLst>
              <a:gd name="connsiteX0" fmla="*/ 0 w 1417459"/>
              <a:gd name="connsiteY0" fmla="*/ 0 h 491137"/>
              <a:gd name="connsiteX1" fmla="*/ 1417459 w 1417459"/>
              <a:gd name="connsiteY1" fmla="*/ 0 h 491137"/>
              <a:gd name="connsiteX2" fmla="*/ 1417459 w 1417459"/>
              <a:gd name="connsiteY2" fmla="*/ 491137 h 491137"/>
              <a:gd name="connsiteX3" fmla="*/ 0 w 1417459"/>
              <a:gd name="connsiteY3" fmla="*/ 491137 h 491137"/>
              <a:gd name="connsiteX4" fmla="*/ 0 w 1417459"/>
              <a:gd name="connsiteY4" fmla="*/ 0 h 49113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417459" h="491137">
                <a:moveTo>
                  <a:pt x="0" y="0"/>
                </a:moveTo>
                <a:lnTo>
                  <a:pt x="1417459" y="0"/>
                </a:lnTo>
                <a:lnTo>
                  <a:pt x="1417459" y="491137"/>
                </a:lnTo>
                <a:lnTo>
                  <a:pt x="0" y="491137"/>
                </a:lnTo>
                <a:lnTo>
                  <a:pt x="0" y="0"/>
                </a:lnTo>
                <a:close/>
              </a:path>
            </a:pathLst>
          </a:custGeom>
          <a:scene3d>
            <a:camera prst="orthographicFront"/>
            <a:lightRig rig="threePt" dir="t">
              <a:rot lat="0" lon="0" rev="7500000"/>
            </a:lightRig>
          </a:scene3d>
          <a:sp3d z="152400" extrusionH="63500" prstMaterial="dkEdge">
            <a:bevelT w="135400" h="16350" prst="relaxedInset"/>
            <a:contourClr>
              <a:schemeClr val="bg1"/>
            </a:contourClr>
          </a:sp3d>
        </xdr:spPr>
        <xdr:style>
          <a:lnRef idx="1">
            <a:schemeClr val="accent4">
              <a:hueOff val="0"/>
              <a:satOff val="0"/>
              <a:lumOff val="0"/>
              <a:alphaOff val="0"/>
            </a:schemeClr>
          </a:lnRef>
          <a:fillRef idx="1">
            <a:schemeClr val="lt1">
              <a:alpha val="90000"/>
              <a:hueOff val="0"/>
              <a:satOff val="0"/>
              <a:lumOff val="0"/>
              <a:alphaOff val="0"/>
            </a:schemeClr>
          </a:fillRef>
          <a:effectRef idx="2">
            <a:schemeClr val="lt1">
              <a:alpha val="90000"/>
              <a:hueOff val="0"/>
              <a:satOff val="0"/>
              <a:lumOff val="0"/>
              <a:alphaOff val="0"/>
            </a:schemeClr>
          </a:effectRef>
          <a:fontRef idx="minor">
            <a:schemeClr val="dk1">
              <a:hueOff val="0"/>
              <a:satOff val="0"/>
              <a:lumOff val="0"/>
              <a:alphaOff val="0"/>
            </a:schemeClr>
          </a:fontRef>
        </xdr:style>
        <xdr:txBody>
          <a:bodyPr spcFirstLastPara="0" vert="horz" wrap="square" lIns="78740" tIns="19685" rIns="78740" bIns="19685" numCol="1" spcCol="1270" anchor="ctr" anchorCtr="0">
            <a:noAutofit/>
          </a:bodyPr>
          <a:lstStyle/>
          <a:p>
            <a:pPr marL="0" lvl="0" indent="0" algn="ctr" defTabSz="1377950">
              <a:lnSpc>
                <a:spcPct val="90000"/>
              </a:lnSpc>
              <a:spcBef>
                <a:spcPct val="0"/>
              </a:spcBef>
              <a:spcAft>
                <a:spcPct val="35000"/>
              </a:spcAft>
              <a:buNone/>
            </a:pPr>
            <a:fld id="{DC2C7B74-EC21-4F74-ABDA-794871742D2F}" type="TxLink">
              <a:rPr lang="en-US" sz="1400" b="1" i="0" u="none" strike="noStrike" kern="1200">
                <a:solidFill>
                  <a:srgbClr val="000000"/>
                </a:solidFill>
                <a:latin typeface="Calibri"/>
                <a:ea typeface="+mn-ea"/>
                <a:cs typeface="Calibri"/>
              </a:rPr>
              <a:pPr marL="0" lvl="0" indent="0" algn="ctr" defTabSz="1377950">
                <a:lnSpc>
                  <a:spcPct val="90000"/>
                </a:lnSpc>
                <a:spcBef>
                  <a:spcPct val="0"/>
                </a:spcBef>
                <a:spcAft>
                  <a:spcPct val="35000"/>
                </a:spcAft>
                <a:buNone/>
              </a:pPr>
              <a:t>0</a:t>
            </a:fld>
            <a:endParaRPr lang="en-US" sz="1400" b="1" i="0" u="none" strike="noStrike" kern="1200">
              <a:solidFill>
                <a:srgbClr val="000000"/>
              </a:solidFill>
              <a:latin typeface="Calibri"/>
              <a:ea typeface="+mn-ea"/>
              <a:cs typeface="Calibri"/>
            </a:endParaRPr>
          </a:p>
        </xdr:txBody>
      </xdr:sp>
      <xdr:sp macro="" textlink="">
        <xdr:nvSpPr>
          <xdr:cNvPr id="30" name="Formă liberă: formă 29">
            <a:extLst>
              <a:ext uri="{FF2B5EF4-FFF2-40B4-BE49-F238E27FC236}">
                <a16:creationId xmlns:a16="http://schemas.microsoft.com/office/drawing/2014/main" id="{3C7B9510-A457-C987-A1FD-F7A8BA845652}"/>
              </a:ext>
            </a:extLst>
          </xdr:cNvPr>
          <xdr:cNvSpPr/>
        </xdr:nvSpPr>
        <xdr:spPr>
          <a:xfrm>
            <a:off x="11750516" y="5494665"/>
            <a:ext cx="1574954" cy="1417363"/>
          </a:xfrm>
          <a:custGeom>
            <a:avLst/>
            <a:gdLst>
              <a:gd name="connsiteX0" fmla="*/ 0 w 1574954"/>
              <a:gd name="connsiteY0" fmla="*/ 0 h 1353078"/>
              <a:gd name="connsiteX1" fmla="*/ 1574954 w 1574954"/>
              <a:gd name="connsiteY1" fmla="*/ 0 h 1353078"/>
              <a:gd name="connsiteX2" fmla="*/ 1574954 w 1574954"/>
              <a:gd name="connsiteY2" fmla="*/ 1353078 h 1353078"/>
              <a:gd name="connsiteX3" fmla="*/ 0 w 1574954"/>
              <a:gd name="connsiteY3" fmla="*/ 1353078 h 1353078"/>
              <a:gd name="connsiteX4" fmla="*/ 0 w 1574954"/>
              <a:gd name="connsiteY4" fmla="*/ 0 h 1353078"/>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574954" h="1353078">
                <a:moveTo>
                  <a:pt x="0" y="0"/>
                </a:moveTo>
                <a:lnTo>
                  <a:pt x="1574954" y="0"/>
                </a:lnTo>
                <a:lnTo>
                  <a:pt x="1574954" y="1353078"/>
                </a:lnTo>
                <a:lnTo>
                  <a:pt x="0" y="1353078"/>
                </a:lnTo>
                <a:lnTo>
                  <a:pt x="0" y="0"/>
                </a:lnTo>
                <a:close/>
              </a:path>
            </a:pathLst>
          </a:custGeom>
          <a:scene3d>
            <a:camera prst="orthographicFront"/>
            <a:lightRig rig="threePt" dir="t">
              <a:rot lat="0" lon="0" rev="7500000"/>
            </a:lightRig>
          </a:scene3d>
          <a:sp3d prstMaterial="plastic">
            <a:bevelT w="127000" h="25400" prst="relaxedInset"/>
          </a:sp3d>
        </xdr:spPr>
        <xdr:style>
          <a:lnRef idx="0">
            <a:schemeClr val="lt1">
              <a:hueOff val="0"/>
              <a:satOff val="0"/>
              <a:lumOff val="0"/>
              <a:alphaOff val="0"/>
            </a:schemeClr>
          </a:lnRef>
          <a:fillRef idx="3">
            <a:schemeClr val="accent4">
              <a:hueOff val="-3189121"/>
              <a:satOff val="19214"/>
              <a:lumOff val="1540"/>
              <a:alphaOff val="0"/>
            </a:schemeClr>
          </a:fillRef>
          <a:effectRef idx="2">
            <a:schemeClr val="accent4">
              <a:hueOff val="-3189121"/>
              <a:satOff val="19214"/>
              <a:lumOff val="1540"/>
              <a:alphaOff val="0"/>
            </a:schemeClr>
          </a:effectRef>
          <a:fontRef idx="minor">
            <a:schemeClr val="lt1"/>
          </a:fontRef>
        </xdr:style>
        <xdr:txBody>
          <a:bodyPr spcFirstLastPara="0" vert="horz" wrap="square" lIns="7620" tIns="7620" rIns="7620" bIns="115068" numCol="1" spcCol="1270" anchor="ctr" anchorCtr="0">
            <a:noAutofit/>
          </a:bodyPr>
          <a:lstStyle/>
          <a:p>
            <a:pPr marL="0" lvl="0" indent="0" algn="ctr" defTabSz="533400">
              <a:lnSpc>
                <a:spcPct val="90000"/>
              </a:lnSpc>
              <a:spcBef>
                <a:spcPct val="0"/>
              </a:spcBef>
              <a:spcAft>
                <a:spcPct val="35000"/>
              </a:spcAft>
              <a:buNone/>
            </a:pPr>
            <a:r>
              <a:rPr lang="en-US" sz="1200" b="0" kern="1200">
                <a:latin typeface="+mn-lt"/>
                <a:ea typeface="+mn-ea"/>
                <a:cs typeface="+mn-cs"/>
              </a:rPr>
              <a:t>OPERATOR INSTALATIE INTEGRATA CU TRATARE BIOLOGICA ANAEROBA FARA LINIE DE SORTARE A DESEURILOR RECICLABILE COLECTATE SEPARAT</a:t>
            </a:r>
            <a:endParaRPr lang="en-US" sz="1200" b="0" kern="1200"/>
          </a:p>
        </xdr:txBody>
      </xdr:sp>
      <xdr:sp macro="" textlink="$Q$52">
        <xdr:nvSpPr>
          <xdr:cNvPr id="31" name="Formă liberă: formă 30">
            <a:extLst>
              <a:ext uri="{FF2B5EF4-FFF2-40B4-BE49-F238E27FC236}">
                <a16:creationId xmlns:a16="http://schemas.microsoft.com/office/drawing/2014/main" id="{772AFFEF-C39E-0E59-786E-B14C3F4CCBCA}"/>
              </a:ext>
            </a:extLst>
          </xdr:cNvPr>
          <xdr:cNvSpPr/>
        </xdr:nvSpPr>
        <xdr:spPr>
          <a:xfrm>
            <a:off x="12084908" y="6837015"/>
            <a:ext cx="1417459" cy="420803"/>
          </a:xfrm>
          <a:custGeom>
            <a:avLst/>
            <a:gdLst>
              <a:gd name="connsiteX0" fmla="*/ 0 w 1417459"/>
              <a:gd name="connsiteY0" fmla="*/ 0 h 459158"/>
              <a:gd name="connsiteX1" fmla="*/ 1417459 w 1417459"/>
              <a:gd name="connsiteY1" fmla="*/ 0 h 459158"/>
              <a:gd name="connsiteX2" fmla="*/ 1417459 w 1417459"/>
              <a:gd name="connsiteY2" fmla="*/ 459158 h 459158"/>
              <a:gd name="connsiteX3" fmla="*/ 0 w 1417459"/>
              <a:gd name="connsiteY3" fmla="*/ 459158 h 459158"/>
              <a:gd name="connsiteX4" fmla="*/ 0 w 1417459"/>
              <a:gd name="connsiteY4" fmla="*/ 0 h 459158"/>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417459" h="459158">
                <a:moveTo>
                  <a:pt x="0" y="0"/>
                </a:moveTo>
                <a:lnTo>
                  <a:pt x="1417459" y="0"/>
                </a:lnTo>
                <a:lnTo>
                  <a:pt x="1417459" y="459158"/>
                </a:lnTo>
                <a:lnTo>
                  <a:pt x="0" y="459158"/>
                </a:lnTo>
                <a:lnTo>
                  <a:pt x="0" y="0"/>
                </a:lnTo>
                <a:close/>
              </a:path>
            </a:pathLst>
          </a:custGeom>
          <a:scene3d>
            <a:camera prst="orthographicFront"/>
            <a:lightRig rig="threePt" dir="t">
              <a:rot lat="0" lon="0" rev="7500000"/>
            </a:lightRig>
          </a:scene3d>
          <a:sp3d z="152400" extrusionH="63500" prstMaterial="dkEdge">
            <a:bevelT w="135400" h="16350" prst="relaxedInset"/>
            <a:contourClr>
              <a:schemeClr val="bg1"/>
            </a:contourClr>
          </a:sp3d>
        </xdr:spPr>
        <xdr:style>
          <a:lnRef idx="1">
            <a:schemeClr val="accent4">
              <a:hueOff val="0"/>
              <a:satOff val="0"/>
              <a:lumOff val="0"/>
              <a:alphaOff val="0"/>
            </a:schemeClr>
          </a:lnRef>
          <a:fillRef idx="1">
            <a:schemeClr val="lt1">
              <a:alpha val="90000"/>
              <a:hueOff val="0"/>
              <a:satOff val="0"/>
              <a:lumOff val="0"/>
              <a:alphaOff val="0"/>
            </a:schemeClr>
          </a:fillRef>
          <a:effectRef idx="2">
            <a:schemeClr val="lt1">
              <a:alpha val="90000"/>
              <a:hueOff val="0"/>
              <a:satOff val="0"/>
              <a:lumOff val="0"/>
              <a:alphaOff val="0"/>
            </a:schemeClr>
          </a:effectRef>
          <a:fontRef idx="minor">
            <a:schemeClr val="dk1">
              <a:hueOff val="0"/>
              <a:satOff val="0"/>
              <a:lumOff val="0"/>
              <a:alphaOff val="0"/>
            </a:schemeClr>
          </a:fontRef>
        </xdr:style>
        <xdr:txBody>
          <a:bodyPr spcFirstLastPara="0" vert="horz" wrap="square" lIns="78740" tIns="19685" rIns="78740" bIns="19685" numCol="1" spcCol="1270" anchor="ctr" anchorCtr="0">
            <a:noAutofit/>
          </a:bodyPr>
          <a:lstStyle/>
          <a:p>
            <a:pPr marL="0" lvl="0" indent="0" algn="ctr" defTabSz="1377950">
              <a:lnSpc>
                <a:spcPct val="90000"/>
              </a:lnSpc>
              <a:spcBef>
                <a:spcPct val="0"/>
              </a:spcBef>
              <a:spcAft>
                <a:spcPct val="35000"/>
              </a:spcAft>
              <a:buNone/>
            </a:pPr>
            <a:fld id="{E1A97CB3-324C-4C11-A3A2-4FFB618CB2BA}" type="TxLink">
              <a:rPr lang="en-US" sz="1400" b="1" i="0" u="none" strike="noStrike" kern="1200">
                <a:solidFill>
                  <a:srgbClr val="000000"/>
                </a:solidFill>
                <a:latin typeface="Calibri"/>
                <a:ea typeface="+mn-ea"/>
                <a:cs typeface="Calibri"/>
              </a:rPr>
              <a:pPr marL="0" lvl="0" indent="0" algn="ctr" defTabSz="1377950">
                <a:lnSpc>
                  <a:spcPct val="90000"/>
                </a:lnSpc>
                <a:spcBef>
                  <a:spcPct val="0"/>
                </a:spcBef>
                <a:spcAft>
                  <a:spcPct val="35000"/>
                </a:spcAft>
                <a:buNone/>
              </a:pPr>
              <a:t>0</a:t>
            </a:fld>
            <a:endParaRPr lang="en-US" sz="1400" b="1" i="0" u="none" strike="noStrike" kern="1200">
              <a:solidFill>
                <a:srgbClr val="000000"/>
              </a:solidFill>
              <a:latin typeface="Calibri"/>
              <a:ea typeface="+mn-ea"/>
              <a:cs typeface="Calibri"/>
            </a:endParaRPr>
          </a:p>
        </xdr:txBody>
      </xdr:sp>
      <xdr:sp macro="" textlink="">
        <xdr:nvSpPr>
          <xdr:cNvPr id="32" name="Formă liberă: formă 31">
            <a:extLst>
              <a:ext uri="{FF2B5EF4-FFF2-40B4-BE49-F238E27FC236}">
                <a16:creationId xmlns:a16="http://schemas.microsoft.com/office/drawing/2014/main" id="{9D5D48ED-C3B3-09CC-18B5-EF80F17B1747}"/>
              </a:ext>
            </a:extLst>
          </xdr:cNvPr>
          <xdr:cNvSpPr/>
        </xdr:nvSpPr>
        <xdr:spPr>
          <a:xfrm>
            <a:off x="13863506" y="5494665"/>
            <a:ext cx="1574954" cy="1523311"/>
          </a:xfrm>
          <a:custGeom>
            <a:avLst/>
            <a:gdLst>
              <a:gd name="connsiteX0" fmla="*/ 0 w 1574954"/>
              <a:gd name="connsiteY0" fmla="*/ 0 h 1390882"/>
              <a:gd name="connsiteX1" fmla="*/ 1574954 w 1574954"/>
              <a:gd name="connsiteY1" fmla="*/ 0 h 1390882"/>
              <a:gd name="connsiteX2" fmla="*/ 1574954 w 1574954"/>
              <a:gd name="connsiteY2" fmla="*/ 1390882 h 1390882"/>
              <a:gd name="connsiteX3" fmla="*/ 0 w 1574954"/>
              <a:gd name="connsiteY3" fmla="*/ 1390882 h 1390882"/>
              <a:gd name="connsiteX4" fmla="*/ 0 w 1574954"/>
              <a:gd name="connsiteY4" fmla="*/ 0 h 1390882"/>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574954" h="1390882">
                <a:moveTo>
                  <a:pt x="0" y="0"/>
                </a:moveTo>
                <a:lnTo>
                  <a:pt x="1574954" y="0"/>
                </a:lnTo>
                <a:lnTo>
                  <a:pt x="1574954" y="1390882"/>
                </a:lnTo>
                <a:lnTo>
                  <a:pt x="0" y="1390882"/>
                </a:lnTo>
                <a:lnTo>
                  <a:pt x="0" y="0"/>
                </a:lnTo>
                <a:close/>
              </a:path>
            </a:pathLst>
          </a:custGeom>
          <a:scene3d>
            <a:camera prst="orthographicFront"/>
            <a:lightRig rig="threePt" dir="t">
              <a:rot lat="0" lon="0" rev="7500000"/>
            </a:lightRig>
          </a:scene3d>
          <a:sp3d prstMaterial="plastic">
            <a:bevelT w="127000" h="25400" prst="relaxedInset"/>
          </a:sp3d>
        </xdr:spPr>
        <xdr:style>
          <a:lnRef idx="0">
            <a:schemeClr val="lt1">
              <a:hueOff val="0"/>
              <a:satOff val="0"/>
              <a:lumOff val="0"/>
              <a:alphaOff val="0"/>
            </a:schemeClr>
          </a:lnRef>
          <a:fillRef idx="3">
            <a:schemeClr val="accent4">
              <a:hueOff val="-3826945"/>
              <a:satOff val="23056"/>
              <a:lumOff val="1848"/>
              <a:alphaOff val="0"/>
            </a:schemeClr>
          </a:fillRef>
          <a:effectRef idx="2">
            <a:schemeClr val="accent4">
              <a:hueOff val="-3826945"/>
              <a:satOff val="23056"/>
              <a:lumOff val="1848"/>
              <a:alphaOff val="0"/>
            </a:schemeClr>
          </a:effectRef>
          <a:fontRef idx="minor">
            <a:schemeClr val="lt1"/>
          </a:fontRef>
        </xdr:style>
        <xdr:txBody>
          <a:bodyPr spcFirstLastPara="0" vert="horz" wrap="square" lIns="8890" tIns="8890" rIns="8890" bIns="115068" numCol="1" spcCol="1270" anchor="ctr" anchorCtr="0">
            <a:noAutofit/>
          </a:bodyPr>
          <a:lstStyle/>
          <a:p>
            <a:pPr marL="0" lvl="0" indent="0" algn="ctr" defTabSz="622300">
              <a:lnSpc>
                <a:spcPct val="90000"/>
              </a:lnSpc>
              <a:spcBef>
                <a:spcPct val="0"/>
              </a:spcBef>
              <a:spcAft>
                <a:spcPct val="35000"/>
              </a:spcAft>
              <a:buNone/>
            </a:pPr>
            <a:r>
              <a:rPr lang="en-US" sz="1400" b="0" kern="1200">
                <a:latin typeface="+mn-lt"/>
                <a:ea typeface="+mn-ea"/>
                <a:cs typeface="+mn-cs"/>
              </a:rPr>
              <a:t>OPERATOR INSTALATIE INTEGRATA CU TRATARE BIOLOGICA ANAEROBA</a:t>
            </a:r>
            <a:endParaRPr lang="en-US" sz="1400" b="0" kern="1200"/>
          </a:p>
        </xdr:txBody>
      </xdr:sp>
      <xdr:sp macro="" textlink="$S$52">
        <xdr:nvSpPr>
          <xdr:cNvPr id="33" name="Formă liberă: formă 32">
            <a:extLst>
              <a:ext uri="{FF2B5EF4-FFF2-40B4-BE49-F238E27FC236}">
                <a16:creationId xmlns:a16="http://schemas.microsoft.com/office/drawing/2014/main" id="{E9B09802-3048-B1F9-C972-9A1F168255A8}"/>
              </a:ext>
            </a:extLst>
          </xdr:cNvPr>
          <xdr:cNvSpPr/>
        </xdr:nvSpPr>
        <xdr:spPr>
          <a:xfrm>
            <a:off x="14099211" y="6872197"/>
            <a:ext cx="1417459" cy="366617"/>
          </a:xfrm>
          <a:custGeom>
            <a:avLst/>
            <a:gdLst>
              <a:gd name="connsiteX0" fmla="*/ 0 w 1417459"/>
              <a:gd name="connsiteY0" fmla="*/ 0 h 366617"/>
              <a:gd name="connsiteX1" fmla="*/ 1417459 w 1417459"/>
              <a:gd name="connsiteY1" fmla="*/ 0 h 366617"/>
              <a:gd name="connsiteX2" fmla="*/ 1417459 w 1417459"/>
              <a:gd name="connsiteY2" fmla="*/ 366617 h 366617"/>
              <a:gd name="connsiteX3" fmla="*/ 0 w 1417459"/>
              <a:gd name="connsiteY3" fmla="*/ 366617 h 366617"/>
              <a:gd name="connsiteX4" fmla="*/ 0 w 1417459"/>
              <a:gd name="connsiteY4" fmla="*/ 0 h 3666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417459" h="366617">
                <a:moveTo>
                  <a:pt x="0" y="0"/>
                </a:moveTo>
                <a:lnTo>
                  <a:pt x="1417459" y="0"/>
                </a:lnTo>
                <a:lnTo>
                  <a:pt x="1417459" y="366617"/>
                </a:lnTo>
                <a:lnTo>
                  <a:pt x="0" y="366617"/>
                </a:lnTo>
                <a:lnTo>
                  <a:pt x="0" y="0"/>
                </a:lnTo>
                <a:close/>
              </a:path>
            </a:pathLst>
          </a:custGeom>
          <a:scene3d>
            <a:camera prst="orthographicFront"/>
            <a:lightRig rig="threePt" dir="t">
              <a:rot lat="0" lon="0" rev="7500000"/>
            </a:lightRig>
          </a:scene3d>
          <a:sp3d z="152400" extrusionH="63500" prstMaterial="dkEdge">
            <a:bevelT w="135400" h="16350" prst="relaxedInset"/>
            <a:contourClr>
              <a:schemeClr val="bg1"/>
            </a:contourClr>
          </a:sp3d>
        </xdr:spPr>
        <xdr:style>
          <a:lnRef idx="1">
            <a:schemeClr val="accent4">
              <a:hueOff val="0"/>
              <a:satOff val="0"/>
              <a:lumOff val="0"/>
              <a:alphaOff val="0"/>
            </a:schemeClr>
          </a:lnRef>
          <a:fillRef idx="1">
            <a:schemeClr val="lt1">
              <a:alpha val="90000"/>
              <a:hueOff val="0"/>
              <a:satOff val="0"/>
              <a:lumOff val="0"/>
              <a:alphaOff val="0"/>
            </a:schemeClr>
          </a:fillRef>
          <a:effectRef idx="2">
            <a:schemeClr val="lt1">
              <a:alpha val="90000"/>
              <a:hueOff val="0"/>
              <a:satOff val="0"/>
              <a:lumOff val="0"/>
              <a:alphaOff val="0"/>
            </a:schemeClr>
          </a:effectRef>
          <a:fontRef idx="minor">
            <a:schemeClr val="dk1">
              <a:hueOff val="0"/>
              <a:satOff val="0"/>
              <a:lumOff val="0"/>
              <a:alphaOff val="0"/>
            </a:schemeClr>
          </a:fontRef>
        </xdr:style>
        <xdr:txBody>
          <a:bodyPr spcFirstLastPara="0" vert="horz" wrap="square" lIns="78740" tIns="19685" rIns="78740" bIns="19685" numCol="1" spcCol="1270" anchor="ctr" anchorCtr="0">
            <a:noAutofit/>
          </a:bodyPr>
          <a:lstStyle/>
          <a:p>
            <a:pPr marL="0" lvl="0" indent="0" algn="ctr" defTabSz="1377950">
              <a:lnSpc>
                <a:spcPct val="90000"/>
              </a:lnSpc>
              <a:spcBef>
                <a:spcPct val="0"/>
              </a:spcBef>
              <a:spcAft>
                <a:spcPct val="35000"/>
              </a:spcAft>
              <a:buNone/>
            </a:pPr>
            <a:fld id="{9BD8C129-20FE-49FB-ACA1-BE27D4CFEE13}" type="TxLink">
              <a:rPr lang="en-US" sz="1400" b="1" i="0" u="none" strike="noStrike" kern="1200">
                <a:solidFill>
                  <a:srgbClr val="000000"/>
                </a:solidFill>
                <a:latin typeface="Calibri"/>
                <a:ea typeface="+mn-ea"/>
                <a:cs typeface="Calibri"/>
              </a:rPr>
              <a:pPr marL="0" lvl="0" indent="0" algn="ctr" defTabSz="1377950">
                <a:lnSpc>
                  <a:spcPct val="90000"/>
                </a:lnSpc>
                <a:spcBef>
                  <a:spcPct val="0"/>
                </a:spcBef>
                <a:spcAft>
                  <a:spcPct val="35000"/>
                </a:spcAft>
                <a:buNone/>
              </a:pPr>
              <a:t>0</a:t>
            </a:fld>
            <a:endParaRPr lang="en-US" sz="1400" b="1" i="0" u="none" strike="noStrike" kern="1200">
              <a:solidFill>
                <a:srgbClr val="000000"/>
              </a:solidFill>
              <a:latin typeface="Calibri"/>
              <a:ea typeface="+mn-ea"/>
              <a:cs typeface="Calibri"/>
            </a:endParaRPr>
          </a:p>
        </xdr:txBody>
      </xdr:sp>
      <xdr:sp macro="" textlink="">
        <xdr:nvSpPr>
          <xdr:cNvPr id="34" name="Formă liberă: formă 33">
            <a:extLst>
              <a:ext uri="{FF2B5EF4-FFF2-40B4-BE49-F238E27FC236}">
                <a16:creationId xmlns:a16="http://schemas.microsoft.com/office/drawing/2014/main" id="{4946A2DF-4755-B61A-D8A0-792B462E0765}"/>
              </a:ext>
            </a:extLst>
          </xdr:cNvPr>
          <xdr:cNvSpPr/>
        </xdr:nvSpPr>
        <xdr:spPr>
          <a:xfrm>
            <a:off x="15976496" y="5494665"/>
            <a:ext cx="1574954" cy="1459743"/>
          </a:xfrm>
          <a:custGeom>
            <a:avLst/>
            <a:gdLst>
              <a:gd name="connsiteX0" fmla="*/ 0 w 1574954"/>
              <a:gd name="connsiteY0" fmla="*/ 0 h 1346571"/>
              <a:gd name="connsiteX1" fmla="*/ 1574954 w 1574954"/>
              <a:gd name="connsiteY1" fmla="*/ 0 h 1346571"/>
              <a:gd name="connsiteX2" fmla="*/ 1574954 w 1574954"/>
              <a:gd name="connsiteY2" fmla="*/ 1346571 h 1346571"/>
              <a:gd name="connsiteX3" fmla="*/ 0 w 1574954"/>
              <a:gd name="connsiteY3" fmla="*/ 1346571 h 1346571"/>
              <a:gd name="connsiteX4" fmla="*/ 0 w 1574954"/>
              <a:gd name="connsiteY4" fmla="*/ 0 h 1346571"/>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574954" h="1346571">
                <a:moveTo>
                  <a:pt x="0" y="0"/>
                </a:moveTo>
                <a:lnTo>
                  <a:pt x="1574954" y="0"/>
                </a:lnTo>
                <a:lnTo>
                  <a:pt x="1574954" y="1346571"/>
                </a:lnTo>
                <a:lnTo>
                  <a:pt x="0" y="1346571"/>
                </a:lnTo>
                <a:lnTo>
                  <a:pt x="0" y="0"/>
                </a:lnTo>
                <a:close/>
              </a:path>
            </a:pathLst>
          </a:custGeom>
          <a:scene3d>
            <a:camera prst="orthographicFront"/>
            <a:lightRig rig="threePt" dir="t">
              <a:rot lat="0" lon="0" rev="7500000"/>
            </a:lightRig>
          </a:scene3d>
          <a:sp3d prstMaterial="plastic">
            <a:bevelT w="127000" h="25400" prst="relaxedInset"/>
          </a:sp3d>
        </xdr:spPr>
        <xdr:style>
          <a:lnRef idx="0">
            <a:schemeClr val="lt1">
              <a:hueOff val="0"/>
              <a:satOff val="0"/>
              <a:lumOff val="0"/>
              <a:alphaOff val="0"/>
            </a:schemeClr>
          </a:lnRef>
          <a:fillRef idx="3">
            <a:schemeClr val="accent4">
              <a:hueOff val="-4464770"/>
              <a:satOff val="26899"/>
              <a:lumOff val="2156"/>
              <a:alphaOff val="0"/>
            </a:schemeClr>
          </a:fillRef>
          <a:effectRef idx="2">
            <a:schemeClr val="accent4">
              <a:hueOff val="-4464770"/>
              <a:satOff val="26899"/>
              <a:lumOff val="2156"/>
              <a:alphaOff val="0"/>
            </a:schemeClr>
          </a:effectRef>
          <a:fontRef idx="minor">
            <a:schemeClr val="lt1"/>
          </a:fontRef>
        </xdr:style>
        <xdr:txBody>
          <a:bodyPr spcFirstLastPara="0" vert="horz" wrap="square" lIns="8890" tIns="8890" rIns="8890" bIns="115068" numCol="1" spcCol="1270" anchor="ctr" anchorCtr="0">
            <a:noAutofit/>
          </a:bodyPr>
          <a:lstStyle/>
          <a:p>
            <a:pPr marL="0" lvl="0" indent="0" algn="ctr" defTabSz="622300">
              <a:lnSpc>
                <a:spcPct val="90000"/>
              </a:lnSpc>
              <a:spcBef>
                <a:spcPct val="0"/>
              </a:spcBef>
              <a:spcAft>
                <a:spcPct val="35000"/>
              </a:spcAft>
              <a:buNone/>
            </a:pPr>
            <a:r>
              <a:rPr lang="en-US" sz="1400" b="0" kern="1200">
                <a:latin typeface="+mn-lt"/>
                <a:ea typeface="+mn-ea"/>
                <a:cs typeface="+mn-cs"/>
              </a:rPr>
              <a:t>OPERATOR INSTALATIE INTEGRATA CU TRATARE BIOLOGICA AEROBA</a:t>
            </a:r>
            <a:endParaRPr lang="en-US" sz="1400" b="0" kern="1200"/>
          </a:p>
        </xdr:txBody>
      </xdr:sp>
      <xdr:sp macro="" textlink="$U$52">
        <xdr:nvSpPr>
          <xdr:cNvPr id="35" name="Formă liberă: formă 34">
            <a:extLst>
              <a:ext uri="{FF2B5EF4-FFF2-40B4-BE49-F238E27FC236}">
                <a16:creationId xmlns:a16="http://schemas.microsoft.com/office/drawing/2014/main" id="{C701AC4C-125A-3DD1-CFD2-7277CF5F3B40}"/>
              </a:ext>
            </a:extLst>
          </xdr:cNvPr>
          <xdr:cNvSpPr/>
        </xdr:nvSpPr>
        <xdr:spPr>
          <a:xfrm>
            <a:off x="16271138" y="6827230"/>
            <a:ext cx="1417459" cy="371352"/>
          </a:xfrm>
          <a:custGeom>
            <a:avLst/>
            <a:gdLst>
              <a:gd name="connsiteX0" fmla="*/ 0 w 1417459"/>
              <a:gd name="connsiteY0" fmla="*/ 0 h 371352"/>
              <a:gd name="connsiteX1" fmla="*/ 1417459 w 1417459"/>
              <a:gd name="connsiteY1" fmla="*/ 0 h 371352"/>
              <a:gd name="connsiteX2" fmla="*/ 1417459 w 1417459"/>
              <a:gd name="connsiteY2" fmla="*/ 371352 h 371352"/>
              <a:gd name="connsiteX3" fmla="*/ 0 w 1417459"/>
              <a:gd name="connsiteY3" fmla="*/ 371352 h 371352"/>
              <a:gd name="connsiteX4" fmla="*/ 0 w 1417459"/>
              <a:gd name="connsiteY4" fmla="*/ 0 h 371352"/>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417459" h="371352">
                <a:moveTo>
                  <a:pt x="0" y="0"/>
                </a:moveTo>
                <a:lnTo>
                  <a:pt x="1417459" y="0"/>
                </a:lnTo>
                <a:lnTo>
                  <a:pt x="1417459" y="371352"/>
                </a:lnTo>
                <a:lnTo>
                  <a:pt x="0" y="371352"/>
                </a:lnTo>
                <a:lnTo>
                  <a:pt x="0" y="0"/>
                </a:lnTo>
                <a:close/>
              </a:path>
            </a:pathLst>
          </a:custGeom>
          <a:scene3d>
            <a:camera prst="orthographicFront"/>
            <a:lightRig rig="threePt" dir="t">
              <a:rot lat="0" lon="0" rev="7500000"/>
            </a:lightRig>
          </a:scene3d>
          <a:sp3d z="152400" extrusionH="63500" prstMaterial="dkEdge">
            <a:bevelT w="135400" h="16350" prst="relaxedInset"/>
            <a:contourClr>
              <a:schemeClr val="bg1"/>
            </a:contourClr>
          </a:sp3d>
        </xdr:spPr>
        <xdr:style>
          <a:lnRef idx="1">
            <a:schemeClr val="accent4">
              <a:hueOff val="0"/>
              <a:satOff val="0"/>
              <a:lumOff val="0"/>
              <a:alphaOff val="0"/>
            </a:schemeClr>
          </a:lnRef>
          <a:fillRef idx="1">
            <a:schemeClr val="lt1">
              <a:alpha val="90000"/>
              <a:hueOff val="0"/>
              <a:satOff val="0"/>
              <a:lumOff val="0"/>
              <a:alphaOff val="0"/>
            </a:schemeClr>
          </a:fillRef>
          <a:effectRef idx="2">
            <a:schemeClr val="lt1">
              <a:alpha val="90000"/>
              <a:hueOff val="0"/>
              <a:satOff val="0"/>
              <a:lumOff val="0"/>
              <a:alphaOff val="0"/>
            </a:schemeClr>
          </a:effectRef>
          <a:fontRef idx="minor">
            <a:schemeClr val="dk1">
              <a:hueOff val="0"/>
              <a:satOff val="0"/>
              <a:lumOff val="0"/>
              <a:alphaOff val="0"/>
            </a:schemeClr>
          </a:fontRef>
        </xdr:style>
        <xdr:txBody>
          <a:bodyPr spcFirstLastPara="0" vert="horz" wrap="square" lIns="78740" tIns="19685" rIns="78740" bIns="19685" numCol="1" spcCol="1270" anchor="ctr" anchorCtr="0">
            <a:noAutofit/>
          </a:bodyPr>
          <a:lstStyle/>
          <a:p>
            <a:pPr marL="0" lvl="0" indent="0" algn="ctr" defTabSz="1377950">
              <a:lnSpc>
                <a:spcPct val="90000"/>
              </a:lnSpc>
              <a:spcBef>
                <a:spcPct val="0"/>
              </a:spcBef>
              <a:spcAft>
                <a:spcPct val="35000"/>
              </a:spcAft>
              <a:buNone/>
            </a:pPr>
            <a:fld id="{728EBF15-D4F4-4C65-866A-599794B91215}" type="TxLink">
              <a:rPr lang="en-US" sz="1400" b="1" i="0" u="none" strike="noStrike" kern="1200">
                <a:solidFill>
                  <a:srgbClr val="000000"/>
                </a:solidFill>
                <a:latin typeface="Calibri"/>
                <a:ea typeface="+mn-ea"/>
                <a:cs typeface="Calibri"/>
              </a:rPr>
              <a:pPr marL="0" lvl="0" indent="0" algn="ctr" defTabSz="1377950">
                <a:lnSpc>
                  <a:spcPct val="90000"/>
                </a:lnSpc>
                <a:spcBef>
                  <a:spcPct val="0"/>
                </a:spcBef>
                <a:spcAft>
                  <a:spcPct val="35000"/>
                </a:spcAft>
                <a:buNone/>
              </a:pPr>
              <a:t>0</a:t>
            </a:fld>
            <a:endParaRPr lang="en-US" sz="1400" b="1" i="0" u="none" strike="noStrike" kern="1200">
              <a:solidFill>
                <a:srgbClr val="000000"/>
              </a:solidFill>
              <a:latin typeface="Calibri"/>
              <a:ea typeface="+mn-ea"/>
              <a:cs typeface="Calibri"/>
            </a:endParaRPr>
          </a:p>
        </xdr:txBody>
      </xdr:sp>
      <xdr:sp macro="" textlink="">
        <xdr:nvSpPr>
          <xdr:cNvPr id="36" name="Formă liberă: formă 35">
            <a:extLst>
              <a:ext uri="{FF2B5EF4-FFF2-40B4-BE49-F238E27FC236}">
                <a16:creationId xmlns:a16="http://schemas.microsoft.com/office/drawing/2014/main" id="{9466F344-64C5-A8DB-A803-08C787DD5255}"/>
              </a:ext>
            </a:extLst>
          </xdr:cNvPr>
          <xdr:cNvSpPr/>
        </xdr:nvSpPr>
        <xdr:spPr>
          <a:xfrm>
            <a:off x="3475738" y="1182570"/>
            <a:ext cx="1935635" cy="1245522"/>
          </a:xfrm>
          <a:custGeom>
            <a:avLst/>
            <a:gdLst>
              <a:gd name="connsiteX0" fmla="*/ 0 w 1935635"/>
              <a:gd name="connsiteY0" fmla="*/ 0 h 1245522"/>
              <a:gd name="connsiteX1" fmla="*/ 1935635 w 1935635"/>
              <a:gd name="connsiteY1" fmla="*/ 0 h 1245522"/>
              <a:gd name="connsiteX2" fmla="*/ 1935635 w 1935635"/>
              <a:gd name="connsiteY2" fmla="*/ 1245522 h 1245522"/>
              <a:gd name="connsiteX3" fmla="*/ 0 w 1935635"/>
              <a:gd name="connsiteY3" fmla="*/ 1245522 h 1245522"/>
              <a:gd name="connsiteX4" fmla="*/ 0 w 1935635"/>
              <a:gd name="connsiteY4" fmla="*/ 0 h 1245522"/>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935635" h="1245522">
                <a:moveTo>
                  <a:pt x="0" y="0"/>
                </a:moveTo>
                <a:lnTo>
                  <a:pt x="1935635" y="0"/>
                </a:lnTo>
                <a:lnTo>
                  <a:pt x="1935635" y="1245522"/>
                </a:lnTo>
                <a:lnTo>
                  <a:pt x="0" y="1245522"/>
                </a:lnTo>
                <a:lnTo>
                  <a:pt x="0" y="0"/>
                </a:lnTo>
                <a:close/>
              </a:path>
            </a:pathLst>
          </a:custGeom>
          <a:scene3d>
            <a:camera prst="orthographicFront"/>
            <a:lightRig rig="threePt" dir="t">
              <a:rot lat="0" lon="0" rev="7500000"/>
            </a:lightRig>
          </a:scene3d>
          <a:sp3d prstMaterial="plastic">
            <a:bevelT w="127000" h="25400" prst="relaxedInset"/>
          </a:sp3d>
        </xdr:spPr>
        <xdr:style>
          <a:lnRef idx="0">
            <a:schemeClr val="lt1">
              <a:shade val="80000"/>
              <a:hueOff val="0"/>
              <a:satOff val="0"/>
              <a:lumOff val="0"/>
              <a:alphaOff val="0"/>
            </a:schemeClr>
          </a:lnRef>
          <a:fillRef idx="3">
            <a:schemeClr val="accent5">
              <a:hueOff val="0"/>
              <a:satOff val="0"/>
              <a:lumOff val="0"/>
              <a:alphaOff val="0"/>
            </a:schemeClr>
          </a:fillRef>
          <a:effectRef idx="2">
            <a:schemeClr val="accent5">
              <a:hueOff val="0"/>
              <a:satOff val="0"/>
              <a:lumOff val="0"/>
              <a:alphaOff val="0"/>
            </a:schemeClr>
          </a:effectRef>
          <a:fontRef idx="minor">
            <a:schemeClr val="lt1"/>
          </a:fontRef>
        </xdr:style>
        <xdr:txBody>
          <a:bodyPr spcFirstLastPara="0" vert="horz" wrap="square" lIns="11430" tIns="11430" rIns="11430" bIns="115068" numCol="1" spcCol="1270" anchor="ctr" anchorCtr="0">
            <a:noAutofit/>
          </a:bodyPr>
          <a:lstStyle/>
          <a:p>
            <a:pPr marL="0" lvl="0" indent="0" algn="ctr" defTabSz="800100">
              <a:lnSpc>
                <a:spcPct val="90000"/>
              </a:lnSpc>
              <a:spcBef>
                <a:spcPct val="0"/>
              </a:spcBef>
              <a:spcAft>
                <a:spcPct val="35000"/>
              </a:spcAft>
              <a:buNone/>
            </a:pPr>
            <a:r>
              <a:rPr lang="en-US" sz="1600" b="1" kern="1200"/>
              <a:t>UTILIZATOR</a:t>
            </a:r>
            <a:r>
              <a:rPr lang="en-US" sz="1600" kern="1200"/>
              <a:t>I</a:t>
            </a:r>
          </a:p>
        </xdr:txBody>
      </xdr:sp>
      <xdr:sp macro="" textlink="$E$52">
        <xdr:nvSpPr>
          <xdr:cNvPr id="37" name="Formă liberă: formă 36">
            <a:extLst>
              <a:ext uri="{FF2B5EF4-FFF2-40B4-BE49-F238E27FC236}">
                <a16:creationId xmlns:a16="http://schemas.microsoft.com/office/drawing/2014/main" id="{017885D4-2848-9670-0E16-C07A7CDAAF9F}"/>
              </a:ext>
            </a:extLst>
          </xdr:cNvPr>
          <xdr:cNvSpPr/>
        </xdr:nvSpPr>
        <xdr:spPr>
          <a:xfrm>
            <a:off x="4260334" y="2092416"/>
            <a:ext cx="1417459" cy="447691"/>
          </a:xfrm>
          <a:custGeom>
            <a:avLst/>
            <a:gdLst>
              <a:gd name="connsiteX0" fmla="*/ 0 w 1417459"/>
              <a:gd name="connsiteY0" fmla="*/ 0 h 447691"/>
              <a:gd name="connsiteX1" fmla="*/ 1417459 w 1417459"/>
              <a:gd name="connsiteY1" fmla="*/ 0 h 447691"/>
              <a:gd name="connsiteX2" fmla="*/ 1417459 w 1417459"/>
              <a:gd name="connsiteY2" fmla="*/ 447691 h 447691"/>
              <a:gd name="connsiteX3" fmla="*/ 0 w 1417459"/>
              <a:gd name="connsiteY3" fmla="*/ 447691 h 447691"/>
              <a:gd name="connsiteX4" fmla="*/ 0 w 1417459"/>
              <a:gd name="connsiteY4" fmla="*/ 0 h 447691"/>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417459" h="447691">
                <a:moveTo>
                  <a:pt x="0" y="0"/>
                </a:moveTo>
                <a:lnTo>
                  <a:pt x="1417459" y="0"/>
                </a:lnTo>
                <a:lnTo>
                  <a:pt x="1417459" y="447691"/>
                </a:lnTo>
                <a:lnTo>
                  <a:pt x="0" y="447691"/>
                </a:lnTo>
                <a:lnTo>
                  <a:pt x="0" y="0"/>
                </a:lnTo>
                <a:close/>
              </a:path>
            </a:pathLst>
          </a:custGeom>
          <a:scene3d>
            <a:camera prst="orthographicFront"/>
            <a:lightRig rig="threePt" dir="t">
              <a:rot lat="0" lon="0" rev="7500000"/>
            </a:lightRig>
          </a:scene3d>
          <a:sp3d z="152400" extrusionH="63500" prstMaterial="dkEdge">
            <a:bevelT w="125400" h="36350" prst="relaxedInset"/>
            <a:contourClr>
              <a:schemeClr val="bg1"/>
            </a:contourClr>
          </a:sp3d>
        </xdr:spPr>
        <xdr:style>
          <a:lnRef idx="1">
            <a:schemeClr val="accent5">
              <a:hueOff val="0"/>
              <a:satOff val="0"/>
              <a:lumOff val="0"/>
              <a:alphaOff val="0"/>
            </a:schemeClr>
          </a:lnRef>
          <a:fillRef idx="1">
            <a:schemeClr val="lt1">
              <a:alpha val="90000"/>
              <a:hueOff val="0"/>
              <a:satOff val="0"/>
              <a:lumOff val="0"/>
              <a:alphaOff val="0"/>
            </a:schemeClr>
          </a:fillRef>
          <a:effectRef idx="2">
            <a:schemeClr val="lt1">
              <a:alpha val="90000"/>
              <a:hueOff val="0"/>
              <a:satOff val="0"/>
              <a:lumOff val="0"/>
              <a:alphaOff val="0"/>
            </a:schemeClr>
          </a:effectRef>
          <a:fontRef idx="minor">
            <a:schemeClr val="dk1">
              <a:hueOff val="0"/>
              <a:satOff val="0"/>
              <a:lumOff val="0"/>
              <a:alphaOff val="0"/>
            </a:schemeClr>
          </a:fontRef>
        </xdr:style>
        <xdr:txBody>
          <a:bodyPr spcFirstLastPara="0" vert="horz" wrap="square" lIns="71120" tIns="17780" rIns="71120" bIns="17780" numCol="1" spcCol="1270" anchor="ctr" anchorCtr="0">
            <a:noAutofit/>
          </a:bodyPr>
          <a:lstStyle/>
          <a:p>
            <a:pPr marL="0" lvl="0" indent="0" algn="ctr" defTabSz="1244600">
              <a:lnSpc>
                <a:spcPct val="90000"/>
              </a:lnSpc>
              <a:spcBef>
                <a:spcPct val="0"/>
              </a:spcBef>
              <a:spcAft>
                <a:spcPct val="35000"/>
              </a:spcAft>
              <a:buNone/>
            </a:pPr>
            <a:fld id="{313032A5-EE26-4739-A477-61BF1F23F5D8}" type="TxLink">
              <a:rPr lang="en-US" sz="1400" b="1" i="0" u="none" strike="noStrike" kern="1200">
                <a:solidFill>
                  <a:srgbClr val="000000"/>
                </a:solidFill>
                <a:latin typeface="Calibri"/>
                <a:cs typeface="Calibri"/>
              </a:rPr>
              <a:pPr marL="0" lvl="0" indent="0" algn="ctr" defTabSz="1244600">
                <a:lnSpc>
                  <a:spcPct val="90000"/>
                </a:lnSpc>
                <a:spcBef>
                  <a:spcPct val="0"/>
                </a:spcBef>
                <a:spcAft>
                  <a:spcPct val="35000"/>
                </a:spcAft>
                <a:buNone/>
              </a:pPr>
              <a:t>#REF!</a:t>
            </a:fld>
            <a:endParaRPr lang="en-US" sz="1400" kern="1200"/>
          </a:p>
        </xdr:txBody>
      </xdr:sp>
      <xdr:sp macro="" textlink="">
        <xdr:nvSpPr>
          <xdr:cNvPr id="38" name="Formă liberă: formă 37">
            <a:extLst>
              <a:ext uri="{FF2B5EF4-FFF2-40B4-BE49-F238E27FC236}">
                <a16:creationId xmlns:a16="http://schemas.microsoft.com/office/drawing/2014/main" id="{D6713291-9471-EB30-4B6C-E1427D9FC53D}"/>
              </a:ext>
            </a:extLst>
          </xdr:cNvPr>
          <xdr:cNvSpPr/>
        </xdr:nvSpPr>
        <xdr:spPr>
          <a:xfrm>
            <a:off x="12796189" y="1078008"/>
            <a:ext cx="2233270" cy="1163619"/>
          </a:xfrm>
          <a:custGeom>
            <a:avLst/>
            <a:gdLst>
              <a:gd name="connsiteX0" fmla="*/ 0 w 2233270"/>
              <a:gd name="connsiteY0" fmla="*/ 0 h 1163619"/>
              <a:gd name="connsiteX1" fmla="*/ 2233270 w 2233270"/>
              <a:gd name="connsiteY1" fmla="*/ 0 h 1163619"/>
              <a:gd name="connsiteX2" fmla="*/ 2233270 w 2233270"/>
              <a:gd name="connsiteY2" fmla="*/ 1163619 h 1163619"/>
              <a:gd name="connsiteX3" fmla="*/ 0 w 2233270"/>
              <a:gd name="connsiteY3" fmla="*/ 1163619 h 1163619"/>
              <a:gd name="connsiteX4" fmla="*/ 0 w 2233270"/>
              <a:gd name="connsiteY4" fmla="*/ 0 h 1163619"/>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2233270" h="1163619">
                <a:moveTo>
                  <a:pt x="0" y="0"/>
                </a:moveTo>
                <a:lnTo>
                  <a:pt x="2233270" y="0"/>
                </a:lnTo>
                <a:lnTo>
                  <a:pt x="2233270" y="1163619"/>
                </a:lnTo>
                <a:lnTo>
                  <a:pt x="0" y="1163619"/>
                </a:lnTo>
                <a:lnTo>
                  <a:pt x="0" y="0"/>
                </a:lnTo>
                <a:close/>
              </a:path>
            </a:pathLst>
          </a:custGeom>
          <a:scene3d>
            <a:camera prst="orthographicFront"/>
            <a:lightRig rig="threePt" dir="t">
              <a:rot lat="0" lon="0" rev="7500000"/>
            </a:lightRig>
          </a:scene3d>
          <a:sp3d prstMaterial="plastic">
            <a:bevelT w="127000" h="25400" prst="relaxedInset"/>
          </a:sp3d>
        </xdr:spPr>
        <xdr:style>
          <a:lnRef idx="0">
            <a:schemeClr val="lt1">
              <a:shade val="80000"/>
              <a:hueOff val="0"/>
              <a:satOff val="0"/>
              <a:lumOff val="0"/>
              <a:alphaOff val="0"/>
            </a:schemeClr>
          </a:lnRef>
          <a:fillRef idx="3">
            <a:schemeClr val="accent5">
              <a:hueOff val="0"/>
              <a:satOff val="0"/>
              <a:lumOff val="0"/>
              <a:alphaOff val="0"/>
            </a:schemeClr>
          </a:fillRef>
          <a:effectRef idx="2">
            <a:schemeClr val="accent5">
              <a:hueOff val="0"/>
              <a:satOff val="0"/>
              <a:lumOff val="0"/>
              <a:alphaOff val="0"/>
            </a:schemeClr>
          </a:effectRef>
          <a:fontRef idx="minor">
            <a:schemeClr val="lt1"/>
          </a:fontRef>
        </xdr:style>
        <xdr:txBody>
          <a:bodyPr spcFirstLastPara="0" vert="horz" wrap="square" lIns="11430" tIns="11430" rIns="11430" bIns="115068" numCol="1" spcCol="1270" anchor="ctr" anchorCtr="0">
            <a:noAutofit/>
          </a:bodyPr>
          <a:lstStyle/>
          <a:p>
            <a:pPr marL="0" lvl="0" indent="0" algn="ctr" defTabSz="800100">
              <a:lnSpc>
                <a:spcPct val="90000"/>
              </a:lnSpc>
              <a:spcBef>
                <a:spcPct val="0"/>
              </a:spcBef>
              <a:spcAft>
                <a:spcPct val="35000"/>
              </a:spcAft>
              <a:buNone/>
            </a:pPr>
            <a:r>
              <a:rPr lang="en-US" sz="1600" b="1" kern="1200"/>
              <a:t>OPERATOR DEPOZIT</a:t>
            </a:r>
          </a:p>
        </xdr:txBody>
      </xdr:sp>
      <xdr:sp macro="" textlink="$W$53">
        <xdr:nvSpPr>
          <xdr:cNvPr id="39" name="Formă liberă: formă 38">
            <a:extLst>
              <a:ext uri="{FF2B5EF4-FFF2-40B4-BE49-F238E27FC236}">
                <a16:creationId xmlns:a16="http://schemas.microsoft.com/office/drawing/2014/main" id="{861C4DE1-7703-4245-D27F-E4509E70E188}"/>
              </a:ext>
            </a:extLst>
          </xdr:cNvPr>
          <xdr:cNvSpPr/>
        </xdr:nvSpPr>
        <xdr:spPr>
          <a:xfrm>
            <a:off x="12798734" y="2073942"/>
            <a:ext cx="1411293" cy="465114"/>
          </a:xfrm>
          <a:custGeom>
            <a:avLst/>
            <a:gdLst>
              <a:gd name="connsiteX0" fmla="*/ 0 w 1411293"/>
              <a:gd name="connsiteY0" fmla="*/ 0 h 465114"/>
              <a:gd name="connsiteX1" fmla="*/ 1411293 w 1411293"/>
              <a:gd name="connsiteY1" fmla="*/ 0 h 465114"/>
              <a:gd name="connsiteX2" fmla="*/ 1411293 w 1411293"/>
              <a:gd name="connsiteY2" fmla="*/ 465114 h 465114"/>
              <a:gd name="connsiteX3" fmla="*/ 0 w 1411293"/>
              <a:gd name="connsiteY3" fmla="*/ 465114 h 465114"/>
              <a:gd name="connsiteX4" fmla="*/ 0 w 1411293"/>
              <a:gd name="connsiteY4" fmla="*/ 0 h 465114"/>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411293" h="465114">
                <a:moveTo>
                  <a:pt x="0" y="0"/>
                </a:moveTo>
                <a:lnTo>
                  <a:pt x="1411293" y="0"/>
                </a:lnTo>
                <a:lnTo>
                  <a:pt x="1411293" y="465114"/>
                </a:lnTo>
                <a:lnTo>
                  <a:pt x="0" y="465114"/>
                </a:lnTo>
                <a:lnTo>
                  <a:pt x="0" y="0"/>
                </a:lnTo>
                <a:close/>
              </a:path>
            </a:pathLst>
          </a:custGeom>
          <a:scene3d>
            <a:camera prst="orthographicFront"/>
            <a:lightRig rig="threePt" dir="t">
              <a:rot lat="0" lon="0" rev="7500000"/>
            </a:lightRig>
          </a:scene3d>
          <a:sp3d z="152400" extrusionH="63500" prstMaterial="dkEdge">
            <a:bevelT w="125400" h="36350" prst="relaxedInset"/>
            <a:contourClr>
              <a:schemeClr val="bg1"/>
            </a:contourClr>
          </a:sp3d>
        </xdr:spPr>
        <xdr:style>
          <a:lnRef idx="1">
            <a:schemeClr val="accent5">
              <a:hueOff val="0"/>
              <a:satOff val="0"/>
              <a:lumOff val="0"/>
              <a:alphaOff val="0"/>
            </a:schemeClr>
          </a:lnRef>
          <a:fillRef idx="1">
            <a:schemeClr val="lt1">
              <a:alpha val="90000"/>
              <a:hueOff val="0"/>
              <a:satOff val="0"/>
              <a:lumOff val="0"/>
              <a:alphaOff val="0"/>
            </a:schemeClr>
          </a:fillRef>
          <a:effectRef idx="2">
            <a:schemeClr val="lt1">
              <a:alpha val="90000"/>
              <a:hueOff val="0"/>
              <a:satOff val="0"/>
              <a:lumOff val="0"/>
              <a:alphaOff val="0"/>
            </a:schemeClr>
          </a:effectRef>
          <a:fontRef idx="minor">
            <a:schemeClr val="dk1">
              <a:hueOff val="0"/>
              <a:satOff val="0"/>
              <a:lumOff val="0"/>
              <a:alphaOff val="0"/>
            </a:schemeClr>
          </a:fontRef>
        </xdr:style>
        <xdr:txBody>
          <a:bodyPr spcFirstLastPara="0" vert="horz" wrap="square" lIns="73660" tIns="18415" rIns="73660" bIns="18415" numCol="1" spcCol="1270" anchor="ctr" anchorCtr="0">
            <a:noAutofit/>
          </a:bodyPr>
          <a:lstStyle/>
          <a:p>
            <a:pPr marL="0" lvl="0" indent="0" algn="ctr" defTabSz="1289050">
              <a:lnSpc>
                <a:spcPct val="90000"/>
              </a:lnSpc>
              <a:spcBef>
                <a:spcPct val="0"/>
              </a:spcBef>
              <a:spcAft>
                <a:spcPct val="35000"/>
              </a:spcAft>
              <a:buNone/>
            </a:pPr>
            <a:fld id="{DECC71D5-7E24-4575-A584-82B3B8E99654}" type="TxLink">
              <a:rPr lang="en-US" sz="1400" b="1" i="0" u="none" strike="noStrike" kern="1200">
                <a:solidFill>
                  <a:srgbClr val="000000"/>
                </a:solidFill>
                <a:latin typeface="Calibri"/>
                <a:cs typeface="Calibri"/>
              </a:rPr>
              <a:pPr marL="0" lvl="0" indent="0" algn="ctr" defTabSz="1289050">
                <a:lnSpc>
                  <a:spcPct val="90000"/>
                </a:lnSpc>
                <a:spcBef>
                  <a:spcPct val="0"/>
                </a:spcBef>
                <a:spcAft>
                  <a:spcPct val="35000"/>
                </a:spcAft>
                <a:buNone/>
              </a:pPr>
              <a:t>#REF!</a:t>
            </a:fld>
            <a:endParaRPr lang="en-US" sz="1400" kern="1200"/>
          </a:p>
        </xdr:txBody>
      </xdr:sp>
      <xdr:sp macro="" textlink="$Y$52">
        <xdr:nvSpPr>
          <xdr:cNvPr id="19" name="Formă liberă: formă 18">
            <a:extLst>
              <a:ext uri="{FF2B5EF4-FFF2-40B4-BE49-F238E27FC236}">
                <a16:creationId xmlns:a16="http://schemas.microsoft.com/office/drawing/2014/main" id="{6816003C-F1E5-1AC2-CE5F-C5615A27FE9C}"/>
              </a:ext>
            </a:extLst>
          </xdr:cNvPr>
          <xdr:cNvSpPr/>
        </xdr:nvSpPr>
        <xdr:spPr>
          <a:xfrm>
            <a:off x="9079444" y="3199406"/>
            <a:ext cx="1620604" cy="516264"/>
          </a:xfrm>
          <a:custGeom>
            <a:avLst/>
            <a:gdLst>
              <a:gd name="connsiteX0" fmla="*/ 0 w 2054862"/>
              <a:gd name="connsiteY0" fmla="*/ 0 h 516264"/>
              <a:gd name="connsiteX1" fmla="*/ 2054862 w 2054862"/>
              <a:gd name="connsiteY1" fmla="*/ 0 h 516264"/>
              <a:gd name="connsiteX2" fmla="*/ 2054862 w 2054862"/>
              <a:gd name="connsiteY2" fmla="*/ 516264 h 516264"/>
              <a:gd name="connsiteX3" fmla="*/ 0 w 2054862"/>
              <a:gd name="connsiteY3" fmla="*/ 516264 h 516264"/>
              <a:gd name="connsiteX4" fmla="*/ 0 w 2054862"/>
              <a:gd name="connsiteY4" fmla="*/ 0 h 516264"/>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2054862" h="516264">
                <a:moveTo>
                  <a:pt x="0" y="0"/>
                </a:moveTo>
                <a:lnTo>
                  <a:pt x="2054862" y="0"/>
                </a:lnTo>
                <a:lnTo>
                  <a:pt x="2054862" y="516264"/>
                </a:lnTo>
                <a:lnTo>
                  <a:pt x="0" y="516264"/>
                </a:lnTo>
                <a:lnTo>
                  <a:pt x="0" y="0"/>
                </a:lnTo>
                <a:close/>
              </a:path>
            </a:pathLst>
          </a:custGeom>
          <a:scene3d>
            <a:camera prst="orthographicFront"/>
            <a:lightRig rig="threePt" dir="t">
              <a:rot lat="0" lon="0" rev="7500000"/>
            </a:lightRig>
          </a:scene3d>
          <a:sp3d z="152400" extrusionH="63500" prstMaterial="dkEdge">
            <a:bevelT w="125400" h="36350" prst="relaxedInset"/>
            <a:contourClr>
              <a:schemeClr val="bg1"/>
            </a:contourClr>
          </a:sp3d>
        </xdr:spPr>
        <xdr:style>
          <a:lnRef idx="1">
            <a:schemeClr val="accent5">
              <a:hueOff val="0"/>
              <a:satOff val="0"/>
              <a:lumOff val="0"/>
              <a:alphaOff val="0"/>
            </a:schemeClr>
          </a:lnRef>
          <a:fillRef idx="1">
            <a:schemeClr val="lt1">
              <a:alpha val="90000"/>
              <a:hueOff val="0"/>
              <a:satOff val="0"/>
              <a:lumOff val="0"/>
              <a:alphaOff val="0"/>
            </a:schemeClr>
          </a:fillRef>
          <a:effectRef idx="2">
            <a:schemeClr val="lt1">
              <a:alpha val="90000"/>
              <a:hueOff val="0"/>
              <a:satOff val="0"/>
              <a:lumOff val="0"/>
              <a:alphaOff val="0"/>
            </a:schemeClr>
          </a:effectRef>
          <a:fontRef idx="minor">
            <a:schemeClr val="dk1">
              <a:hueOff val="0"/>
              <a:satOff val="0"/>
              <a:lumOff val="0"/>
              <a:alphaOff val="0"/>
            </a:schemeClr>
          </a:fontRef>
        </xdr:style>
        <xdr:txBody>
          <a:bodyPr spcFirstLastPara="0" vert="horz" wrap="square" lIns="71120" tIns="17780" rIns="71120" bIns="17780" numCol="1" spcCol="1270" anchor="ctr" anchorCtr="0">
            <a:noAutofit/>
          </a:bodyPr>
          <a:lstStyle/>
          <a:p>
            <a:pPr marL="0" lvl="0" indent="0" algn="ctr" defTabSz="1244600">
              <a:lnSpc>
                <a:spcPct val="90000"/>
              </a:lnSpc>
              <a:spcBef>
                <a:spcPct val="0"/>
              </a:spcBef>
              <a:spcAft>
                <a:spcPct val="35000"/>
              </a:spcAft>
              <a:buNone/>
            </a:pPr>
            <a:fld id="{D0DADEA0-A41F-4209-81E3-47A6BE92B954}" type="TxLink">
              <a:rPr lang="en-US" sz="1400" b="1" i="0" u="none" strike="noStrike" kern="1200">
                <a:solidFill>
                  <a:srgbClr val="000000"/>
                </a:solidFill>
                <a:latin typeface="Calibri"/>
                <a:ea typeface="+mn-ea"/>
                <a:cs typeface="Calibri"/>
              </a:rPr>
              <a:pPr marL="0" lvl="0" indent="0" algn="ctr" defTabSz="1244600">
                <a:lnSpc>
                  <a:spcPct val="90000"/>
                </a:lnSpc>
                <a:spcBef>
                  <a:spcPct val="0"/>
                </a:spcBef>
                <a:spcAft>
                  <a:spcPct val="35000"/>
                </a:spcAft>
                <a:buNone/>
              </a:pPr>
              <a:t>0</a:t>
            </a:fld>
            <a:endParaRPr lang="en-US" sz="1400" b="1" i="0" u="none" strike="noStrike" kern="1200">
              <a:solidFill>
                <a:srgbClr val="000000"/>
              </a:solidFill>
              <a:latin typeface="Calibri"/>
              <a:ea typeface="+mn-ea"/>
              <a:cs typeface="Calibri"/>
            </a:endParaRPr>
          </a:p>
        </xdr:txBody>
      </xdr:sp>
    </xdr:grpSp>
    <xdr:clientData fLocksWithSheet="0"/>
  </xdr:twoCellAnchor>
  <xdr:twoCellAnchor>
    <xdr:from>
      <xdr:col>11</xdr:col>
      <xdr:colOff>0</xdr:colOff>
      <xdr:row>57</xdr:row>
      <xdr:rowOff>0</xdr:rowOff>
    </xdr:from>
    <xdr:to>
      <xdr:col>14</xdr:col>
      <xdr:colOff>501030</xdr:colOff>
      <xdr:row>59</xdr:row>
      <xdr:rowOff>69950</xdr:rowOff>
    </xdr:to>
    <xdr:sp macro="" textlink="">
      <xdr:nvSpPr>
        <xdr:cNvPr id="5" name="Rounded Rectangle 8">
          <a:hlinkClick xmlns:r="http://schemas.openxmlformats.org/officeDocument/2006/relationships" r:id="rId1" tooltip="NEXT"/>
          <a:extLst>
            <a:ext uri="{FF2B5EF4-FFF2-40B4-BE49-F238E27FC236}">
              <a16:creationId xmlns:a16="http://schemas.microsoft.com/office/drawing/2014/main" id="{26DBA5A2-45DB-4ED1-A2BF-F6DC60A53A88}"/>
            </a:ext>
          </a:extLst>
        </xdr:cNvPr>
        <xdr:cNvSpPr/>
      </xdr:nvSpPr>
      <xdr:spPr>
        <a:xfrm>
          <a:off x="6343650" y="12934950"/>
          <a:ext cx="2329830" cy="450950"/>
        </a:xfrm>
        <a:prstGeom prst="roundRect">
          <a:avLst/>
        </a:prstGeom>
        <a:solidFill>
          <a:schemeClr val="accent6">
            <a:lumMod val="75000"/>
          </a:schemeClr>
        </a:solidFill>
        <a:ln>
          <a:solidFill>
            <a:schemeClr val="accent6">
              <a:lumMod val="50000"/>
            </a:schemeClr>
          </a:solidFill>
        </a:ln>
      </xdr:spPr>
      <xdr:style>
        <a:lnRef idx="2">
          <a:schemeClr val="accent5">
            <a:shade val="50000"/>
          </a:schemeClr>
        </a:lnRef>
        <a:fillRef idx="1">
          <a:schemeClr val="accent5"/>
        </a:fillRef>
        <a:effectRef idx="0">
          <a:schemeClr val="accent5"/>
        </a:effectRef>
        <a:fontRef idx="minor">
          <a:schemeClr val="lt1"/>
        </a:fontRef>
      </xdr:style>
      <xdr:txBody>
        <a:bodyPr vertOverflow="clip" rtlCol="0" anchor="ctr"/>
        <a:lstStyle/>
        <a:p>
          <a:pPr algn="ctr"/>
          <a:r>
            <a:rPr lang="en-US" sz="2000" b="1">
              <a:solidFill>
                <a:sysClr val="windowText" lastClr="000000"/>
              </a:solidFill>
            </a:rPr>
            <a:t>BACK</a:t>
          </a:r>
        </a:p>
      </xdr:txBody>
    </xdr:sp>
    <xdr:clientData/>
  </xdr:twoCellAnchor>
  <xdr:twoCellAnchor>
    <xdr:from>
      <xdr:col>3</xdr:col>
      <xdr:colOff>882317</xdr:colOff>
      <xdr:row>23</xdr:row>
      <xdr:rowOff>170446</xdr:rowOff>
    </xdr:from>
    <xdr:to>
      <xdr:col>27</xdr:col>
      <xdr:colOff>190500</xdr:colOff>
      <xdr:row>24</xdr:row>
      <xdr:rowOff>0</xdr:rowOff>
    </xdr:to>
    <xdr:cxnSp macro="">
      <xdr:nvCxnSpPr>
        <xdr:cNvPr id="13" name="Conector drept 12">
          <a:extLst>
            <a:ext uri="{FF2B5EF4-FFF2-40B4-BE49-F238E27FC236}">
              <a16:creationId xmlns:a16="http://schemas.microsoft.com/office/drawing/2014/main" id="{347E8E19-417D-A093-6263-8422162C5FDC}"/>
            </a:ext>
          </a:extLst>
        </xdr:cNvPr>
        <xdr:cNvCxnSpPr/>
      </xdr:nvCxnSpPr>
      <xdr:spPr>
        <a:xfrm flipV="1">
          <a:off x="1965159" y="4321341"/>
          <a:ext cx="15219946" cy="10027"/>
        </a:xfrm>
        <a:prstGeom prst="line">
          <a:avLst/>
        </a:prstGeom>
        <a:ln w="28575"/>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912395</xdr:colOff>
      <xdr:row>24</xdr:row>
      <xdr:rowOff>30079</xdr:rowOff>
    </xdr:from>
    <xdr:to>
      <xdr:col>3</xdr:col>
      <xdr:colOff>922421</xdr:colOff>
      <xdr:row>28</xdr:row>
      <xdr:rowOff>120316</xdr:rowOff>
    </xdr:to>
    <xdr:cxnSp macro="">
      <xdr:nvCxnSpPr>
        <xdr:cNvPr id="41" name="Conector drept 40">
          <a:extLst>
            <a:ext uri="{FF2B5EF4-FFF2-40B4-BE49-F238E27FC236}">
              <a16:creationId xmlns:a16="http://schemas.microsoft.com/office/drawing/2014/main" id="{6AF24251-BCD0-726C-6F38-4D3B8C3C06E0}"/>
            </a:ext>
          </a:extLst>
        </xdr:cNvPr>
        <xdr:cNvCxnSpPr/>
      </xdr:nvCxnSpPr>
      <xdr:spPr>
        <a:xfrm>
          <a:off x="1995237" y="4361447"/>
          <a:ext cx="10026" cy="812132"/>
        </a:xfrm>
        <a:prstGeom prst="line">
          <a:avLst/>
        </a:prstGeom>
        <a:ln w="28575"/>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222584</xdr:colOff>
      <xdr:row>24</xdr:row>
      <xdr:rowOff>2005</xdr:rowOff>
    </xdr:from>
    <xdr:to>
      <xdr:col>7</xdr:col>
      <xdr:colOff>232610</xdr:colOff>
      <xdr:row>28</xdr:row>
      <xdr:rowOff>92242</xdr:rowOff>
    </xdr:to>
    <xdr:cxnSp macro="">
      <xdr:nvCxnSpPr>
        <xdr:cNvPr id="44" name="Conector drept 43">
          <a:extLst>
            <a:ext uri="{FF2B5EF4-FFF2-40B4-BE49-F238E27FC236}">
              <a16:creationId xmlns:a16="http://schemas.microsoft.com/office/drawing/2014/main" id="{BF4B66D4-5FAD-41C0-B2DF-612752D66A20}"/>
            </a:ext>
          </a:extLst>
        </xdr:cNvPr>
        <xdr:cNvCxnSpPr/>
      </xdr:nvCxnSpPr>
      <xdr:spPr>
        <a:xfrm>
          <a:off x="4233110" y="4333373"/>
          <a:ext cx="10026" cy="812132"/>
        </a:xfrm>
        <a:prstGeom prst="line">
          <a:avLst/>
        </a:prstGeom>
        <a:ln w="28575"/>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515352</xdr:colOff>
      <xdr:row>24</xdr:row>
      <xdr:rowOff>4011</xdr:rowOff>
    </xdr:from>
    <xdr:to>
      <xdr:col>10</xdr:col>
      <xdr:colOff>525378</xdr:colOff>
      <xdr:row>28</xdr:row>
      <xdr:rowOff>94248</xdr:rowOff>
    </xdr:to>
    <xdr:cxnSp macro="">
      <xdr:nvCxnSpPr>
        <xdr:cNvPr id="45" name="Conector drept 44">
          <a:extLst>
            <a:ext uri="{FF2B5EF4-FFF2-40B4-BE49-F238E27FC236}">
              <a16:creationId xmlns:a16="http://schemas.microsoft.com/office/drawing/2014/main" id="{F5AB6792-02D6-4434-9C12-8BF797BD795F}"/>
            </a:ext>
          </a:extLst>
        </xdr:cNvPr>
        <xdr:cNvCxnSpPr/>
      </xdr:nvCxnSpPr>
      <xdr:spPr>
        <a:xfrm>
          <a:off x="6390773" y="4335379"/>
          <a:ext cx="10026" cy="812132"/>
        </a:xfrm>
        <a:prstGeom prst="line">
          <a:avLst/>
        </a:prstGeom>
        <a:ln w="28575"/>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226595</xdr:colOff>
      <xdr:row>23</xdr:row>
      <xdr:rowOff>166436</xdr:rowOff>
    </xdr:from>
    <xdr:to>
      <xdr:col>14</xdr:col>
      <xdr:colOff>236621</xdr:colOff>
      <xdr:row>28</xdr:row>
      <xdr:rowOff>76200</xdr:rowOff>
    </xdr:to>
    <xdr:cxnSp macro="">
      <xdr:nvCxnSpPr>
        <xdr:cNvPr id="46" name="Conector drept 45">
          <a:extLst>
            <a:ext uri="{FF2B5EF4-FFF2-40B4-BE49-F238E27FC236}">
              <a16:creationId xmlns:a16="http://schemas.microsoft.com/office/drawing/2014/main" id="{1F365BE9-8AB2-4E84-8FA5-6EA54FB670EE}"/>
            </a:ext>
          </a:extLst>
        </xdr:cNvPr>
        <xdr:cNvCxnSpPr/>
      </xdr:nvCxnSpPr>
      <xdr:spPr>
        <a:xfrm>
          <a:off x="8588542" y="4317331"/>
          <a:ext cx="10026" cy="812132"/>
        </a:xfrm>
        <a:prstGeom prst="line">
          <a:avLst/>
        </a:prstGeom>
        <a:ln w="28575"/>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437147</xdr:colOff>
      <xdr:row>23</xdr:row>
      <xdr:rowOff>176463</xdr:rowOff>
    </xdr:from>
    <xdr:to>
      <xdr:col>17</xdr:col>
      <xdr:colOff>447173</xdr:colOff>
      <xdr:row>28</xdr:row>
      <xdr:rowOff>86227</xdr:rowOff>
    </xdr:to>
    <xdr:cxnSp macro="">
      <xdr:nvCxnSpPr>
        <xdr:cNvPr id="48" name="Conector drept 47">
          <a:extLst>
            <a:ext uri="{FF2B5EF4-FFF2-40B4-BE49-F238E27FC236}">
              <a16:creationId xmlns:a16="http://schemas.microsoft.com/office/drawing/2014/main" id="{95EC8B18-676E-4BFD-A12B-3DD01E8FA00E}"/>
            </a:ext>
          </a:extLst>
        </xdr:cNvPr>
        <xdr:cNvCxnSpPr/>
      </xdr:nvCxnSpPr>
      <xdr:spPr>
        <a:xfrm>
          <a:off x="10663989" y="4327358"/>
          <a:ext cx="10026" cy="812132"/>
        </a:xfrm>
        <a:prstGeom prst="line">
          <a:avLst/>
        </a:prstGeom>
        <a:ln w="28575"/>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118311</xdr:colOff>
      <xdr:row>24</xdr:row>
      <xdr:rowOff>8022</xdr:rowOff>
    </xdr:from>
    <xdr:to>
      <xdr:col>21</xdr:col>
      <xdr:colOff>128337</xdr:colOff>
      <xdr:row>28</xdr:row>
      <xdr:rowOff>98259</xdr:rowOff>
    </xdr:to>
    <xdr:cxnSp macro="">
      <xdr:nvCxnSpPr>
        <xdr:cNvPr id="49" name="Conector drept 48">
          <a:extLst>
            <a:ext uri="{FF2B5EF4-FFF2-40B4-BE49-F238E27FC236}">
              <a16:creationId xmlns:a16="http://schemas.microsoft.com/office/drawing/2014/main" id="{0A444ED6-5A68-4742-BD6E-5D27178D5B2C}"/>
            </a:ext>
          </a:extLst>
        </xdr:cNvPr>
        <xdr:cNvCxnSpPr/>
      </xdr:nvCxnSpPr>
      <xdr:spPr>
        <a:xfrm>
          <a:off x="12831679" y="4339390"/>
          <a:ext cx="10026" cy="812132"/>
        </a:xfrm>
        <a:prstGeom prst="line">
          <a:avLst/>
        </a:prstGeom>
        <a:ln w="28575"/>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290763</xdr:colOff>
      <xdr:row>8</xdr:row>
      <xdr:rowOff>110291</xdr:rowOff>
    </xdr:from>
    <xdr:to>
      <xdr:col>15</xdr:col>
      <xdr:colOff>310816</xdr:colOff>
      <xdr:row>24</xdr:row>
      <xdr:rowOff>10027</xdr:rowOff>
    </xdr:to>
    <xdr:cxnSp macro="">
      <xdr:nvCxnSpPr>
        <xdr:cNvPr id="53" name="Conector drept cu săgeată 52">
          <a:extLst>
            <a:ext uri="{FF2B5EF4-FFF2-40B4-BE49-F238E27FC236}">
              <a16:creationId xmlns:a16="http://schemas.microsoft.com/office/drawing/2014/main" id="{BD3EE554-DCC2-F61B-571C-CAADF81E3888}"/>
            </a:ext>
          </a:extLst>
        </xdr:cNvPr>
        <xdr:cNvCxnSpPr/>
      </xdr:nvCxnSpPr>
      <xdr:spPr>
        <a:xfrm flipH="1" flipV="1">
          <a:off x="9274342" y="1554080"/>
          <a:ext cx="20053" cy="2787315"/>
        </a:xfrm>
        <a:prstGeom prst="straightConnector1">
          <a:avLst/>
        </a:prstGeom>
        <a:ln w="28575">
          <a:tailEnd type="stealth"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381000</xdr:colOff>
      <xdr:row>23</xdr:row>
      <xdr:rowOff>170447</xdr:rowOff>
    </xdr:from>
    <xdr:to>
      <xdr:col>24</xdr:col>
      <xdr:colOff>391026</xdr:colOff>
      <xdr:row>28</xdr:row>
      <xdr:rowOff>80211</xdr:rowOff>
    </xdr:to>
    <xdr:cxnSp macro="">
      <xdr:nvCxnSpPr>
        <xdr:cNvPr id="50" name="Conector drept 49">
          <a:extLst>
            <a:ext uri="{FF2B5EF4-FFF2-40B4-BE49-F238E27FC236}">
              <a16:creationId xmlns:a16="http://schemas.microsoft.com/office/drawing/2014/main" id="{100A2B18-C60E-4DA1-83DB-4D48A6BFCC35}"/>
            </a:ext>
          </a:extLst>
        </xdr:cNvPr>
        <xdr:cNvCxnSpPr/>
      </xdr:nvCxnSpPr>
      <xdr:spPr>
        <a:xfrm>
          <a:off x="14959263" y="4321342"/>
          <a:ext cx="10026" cy="812132"/>
        </a:xfrm>
        <a:prstGeom prst="line">
          <a:avLst/>
        </a:prstGeom>
        <a:ln w="28575"/>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172453</xdr:colOff>
      <xdr:row>24</xdr:row>
      <xdr:rowOff>2006</xdr:rowOff>
    </xdr:from>
    <xdr:to>
      <xdr:col>27</xdr:col>
      <xdr:colOff>182479</xdr:colOff>
      <xdr:row>28</xdr:row>
      <xdr:rowOff>92243</xdr:rowOff>
    </xdr:to>
    <xdr:cxnSp macro="">
      <xdr:nvCxnSpPr>
        <xdr:cNvPr id="51" name="Conector drept 50">
          <a:extLst>
            <a:ext uri="{FF2B5EF4-FFF2-40B4-BE49-F238E27FC236}">
              <a16:creationId xmlns:a16="http://schemas.microsoft.com/office/drawing/2014/main" id="{DCD959D2-2658-472F-9523-CBCB58F53AF9}"/>
            </a:ext>
          </a:extLst>
        </xdr:cNvPr>
        <xdr:cNvCxnSpPr/>
      </xdr:nvCxnSpPr>
      <xdr:spPr>
        <a:xfrm>
          <a:off x="17167058" y="4333374"/>
          <a:ext cx="10026" cy="812132"/>
        </a:xfrm>
        <a:prstGeom prst="line">
          <a:avLst/>
        </a:prstGeom>
        <a:ln w="28575"/>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320843</xdr:colOff>
      <xdr:row>8</xdr:row>
      <xdr:rowOff>120316</xdr:rowOff>
    </xdr:from>
    <xdr:to>
      <xdr:col>13</xdr:col>
      <xdr:colOff>521368</xdr:colOff>
      <xdr:row>8</xdr:row>
      <xdr:rowOff>130343</xdr:rowOff>
    </xdr:to>
    <xdr:cxnSp macro="">
      <xdr:nvCxnSpPr>
        <xdr:cNvPr id="55" name="Conector drept cu săgeată 54">
          <a:extLst>
            <a:ext uri="{FF2B5EF4-FFF2-40B4-BE49-F238E27FC236}">
              <a16:creationId xmlns:a16="http://schemas.microsoft.com/office/drawing/2014/main" id="{D2D74230-C22D-6A19-0A01-9F812EA1A13B}"/>
            </a:ext>
          </a:extLst>
        </xdr:cNvPr>
        <xdr:cNvCxnSpPr/>
      </xdr:nvCxnSpPr>
      <xdr:spPr>
        <a:xfrm flipV="1">
          <a:off x="5574632" y="1564105"/>
          <a:ext cx="2687052" cy="10027"/>
        </a:xfrm>
        <a:prstGeom prst="straightConnector1">
          <a:avLst/>
        </a:prstGeom>
        <a:ln w="28575">
          <a:tailEnd type="stealth"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270711</xdr:colOff>
      <xdr:row>8</xdr:row>
      <xdr:rowOff>110290</xdr:rowOff>
    </xdr:from>
    <xdr:to>
      <xdr:col>21</xdr:col>
      <xdr:colOff>381000</xdr:colOff>
      <xdr:row>8</xdr:row>
      <xdr:rowOff>110290</xdr:rowOff>
    </xdr:to>
    <xdr:cxnSp macro="">
      <xdr:nvCxnSpPr>
        <xdr:cNvPr id="57" name="Conector drept cu săgeată 56">
          <a:extLst>
            <a:ext uri="{FF2B5EF4-FFF2-40B4-BE49-F238E27FC236}">
              <a16:creationId xmlns:a16="http://schemas.microsoft.com/office/drawing/2014/main" id="{6C9264BB-7920-3E69-E82A-DF9298963B1B}"/>
            </a:ext>
          </a:extLst>
        </xdr:cNvPr>
        <xdr:cNvCxnSpPr/>
      </xdr:nvCxnSpPr>
      <xdr:spPr>
        <a:xfrm>
          <a:off x="10497553" y="1554079"/>
          <a:ext cx="2596815" cy="0"/>
        </a:xfrm>
        <a:prstGeom prst="straightConnector1">
          <a:avLst/>
        </a:prstGeom>
        <a:ln w="28575">
          <a:tailEnd type="stealth" w="lg" len="lg"/>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287549</xdr:colOff>
      <xdr:row>5</xdr:row>
      <xdr:rowOff>20324</xdr:rowOff>
    </xdr:from>
    <xdr:to>
      <xdr:col>26</xdr:col>
      <xdr:colOff>655149</xdr:colOff>
      <xdr:row>76</xdr:row>
      <xdr:rowOff>134032</xdr:rowOff>
    </xdr:to>
    <xdr:grpSp>
      <xdr:nvGrpSpPr>
        <xdr:cNvPr id="81" name="Grupare 80">
          <a:extLst>
            <a:ext uri="{FF2B5EF4-FFF2-40B4-BE49-F238E27FC236}">
              <a16:creationId xmlns:a16="http://schemas.microsoft.com/office/drawing/2014/main" id="{EAE1AC80-39FC-E6E0-E95F-4E2EEF238D50}"/>
            </a:ext>
          </a:extLst>
        </xdr:cNvPr>
        <xdr:cNvGrpSpPr/>
      </xdr:nvGrpSpPr>
      <xdr:grpSpPr>
        <a:xfrm>
          <a:off x="2246978" y="972824"/>
          <a:ext cx="14219671" cy="13693637"/>
          <a:chOff x="1357375" y="1045585"/>
          <a:chExt cx="14489564" cy="12681624"/>
        </a:xfrm>
      </xdr:grpSpPr>
      <xdr:sp macro="" textlink="">
        <xdr:nvSpPr>
          <xdr:cNvPr id="5" name="Formă liberă: formă 4">
            <a:extLst>
              <a:ext uri="{FF2B5EF4-FFF2-40B4-BE49-F238E27FC236}">
                <a16:creationId xmlns:a16="http://schemas.microsoft.com/office/drawing/2014/main" id="{1DF3E9DB-3FAD-ADCC-CF02-9F76755C2605}"/>
              </a:ext>
            </a:extLst>
          </xdr:cNvPr>
          <xdr:cNvSpPr/>
        </xdr:nvSpPr>
        <xdr:spPr>
          <a:xfrm>
            <a:off x="4813870" y="12361998"/>
            <a:ext cx="1564713" cy="1248329"/>
          </a:xfrm>
          <a:custGeom>
            <a:avLst/>
            <a:gdLst>
              <a:gd name="connsiteX0" fmla="*/ 0 w 1530682"/>
              <a:gd name="connsiteY0" fmla="*/ 0 h 1173477"/>
              <a:gd name="connsiteX1" fmla="*/ 1530682 w 1530682"/>
              <a:gd name="connsiteY1" fmla="*/ 0 h 1173477"/>
              <a:gd name="connsiteX2" fmla="*/ 1530682 w 1530682"/>
              <a:gd name="connsiteY2" fmla="*/ 1173477 h 1173477"/>
              <a:gd name="connsiteX3" fmla="*/ 0 w 1530682"/>
              <a:gd name="connsiteY3" fmla="*/ 1173477 h 1173477"/>
              <a:gd name="connsiteX4" fmla="*/ 0 w 1530682"/>
              <a:gd name="connsiteY4" fmla="*/ 0 h 117347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530682" h="1173477">
                <a:moveTo>
                  <a:pt x="0" y="0"/>
                </a:moveTo>
                <a:lnTo>
                  <a:pt x="1530682" y="0"/>
                </a:lnTo>
                <a:lnTo>
                  <a:pt x="1530682" y="1173477"/>
                </a:lnTo>
                <a:lnTo>
                  <a:pt x="0" y="1173477"/>
                </a:lnTo>
                <a:lnTo>
                  <a:pt x="0" y="0"/>
                </a:lnTo>
                <a:close/>
              </a:path>
            </a:pathLst>
          </a:custGeom>
          <a:scene3d>
            <a:camera prst="orthographicFront"/>
            <a:lightRig rig="threePt" dir="t">
              <a:rot lat="0" lon="0" rev="7500000"/>
            </a:lightRig>
          </a:scene3d>
          <a:sp3d prstMaterial="plastic">
            <a:bevelT w="127000" h="25400" prst="relaxedInset"/>
          </a:sp3d>
        </xdr:spPr>
        <xdr:style>
          <a:lnRef idx="0">
            <a:schemeClr val="lt1">
              <a:hueOff val="0"/>
              <a:satOff val="0"/>
              <a:lumOff val="0"/>
              <a:alphaOff val="0"/>
            </a:schemeClr>
          </a:lnRef>
          <a:fillRef idx="3">
            <a:schemeClr val="accent4">
              <a:hueOff val="0"/>
              <a:satOff val="0"/>
              <a:lumOff val="0"/>
              <a:alphaOff val="0"/>
            </a:schemeClr>
          </a:fillRef>
          <a:effectRef idx="2">
            <a:schemeClr val="accent4">
              <a:hueOff val="0"/>
              <a:satOff val="0"/>
              <a:lumOff val="0"/>
              <a:alphaOff val="0"/>
            </a:schemeClr>
          </a:effectRef>
          <a:fontRef idx="minor">
            <a:schemeClr val="lt1"/>
          </a:fontRef>
        </xdr:style>
        <xdr:txBody>
          <a:bodyPr spcFirstLastPara="0" vert="horz" wrap="square" lIns="8890" tIns="8890" rIns="8890" bIns="115068" numCol="1" spcCol="1270" anchor="ctr" anchorCtr="0">
            <a:noAutofit/>
          </a:bodyPr>
          <a:lstStyle/>
          <a:p>
            <a:pPr marL="0" lvl="0" indent="0" algn="ctr" defTabSz="622300">
              <a:lnSpc>
                <a:spcPct val="90000"/>
              </a:lnSpc>
              <a:spcBef>
                <a:spcPct val="0"/>
              </a:spcBef>
              <a:spcAft>
                <a:spcPct val="35000"/>
              </a:spcAft>
              <a:buNone/>
            </a:pPr>
            <a:r>
              <a:rPr lang="en-US" sz="1400" kern="1200"/>
              <a:t>OPERATOR </a:t>
            </a:r>
            <a:r>
              <a:rPr lang="ro-RO" sz="1400" kern="1200"/>
              <a:t>STATIE DE TRANSFER</a:t>
            </a:r>
            <a:endParaRPr lang="en-US" sz="1400" kern="1200"/>
          </a:p>
        </xdr:txBody>
      </xdr:sp>
      <xdr:sp macro="" textlink="">
        <xdr:nvSpPr>
          <xdr:cNvPr id="7" name="Formă liberă: formă 6">
            <a:extLst>
              <a:ext uri="{FF2B5EF4-FFF2-40B4-BE49-F238E27FC236}">
                <a16:creationId xmlns:a16="http://schemas.microsoft.com/office/drawing/2014/main" id="{D0B8DB58-EC0F-78F0-3E36-B9240777F16B}"/>
              </a:ext>
            </a:extLst>
          </xdr:cNvPr>
          <xdr:cNvSpPr/>
        </xdr:nvSpPr>
        <xdr:spPr>
          <a:xfrm>
            <a:off x="1357375" y="4637117"/>
            <a:ext cx="1609970" cy="1724356"/>
          </a:xfrm>
          <a:custGeom>
            <a:avLst/>
            <a:gdLst>
              <a:gd name="connsiteX0" fmla="*/ 0 w 1574954"/>
              <a:gd name="connsiteY0" fmla="*/ 0 h 1255666"/>
              <a:gd name="connsiteX1" fmla="*/ 1574954 w 1574954"/>
              <a:gd name="connsiteY1" fmla="*/ 0 h 1255666"/>
              <a:gd name="connsiteX2" fmla="*/ 1574954 w 1574954"/>
              <a:gd name="connsiteY2" fmla="*/ 1255666 h 1255666"/>
              <a:gd name="connsiteX3" fmla="*/ 0 w 1574954"/>
              <a:gd name="connsiteY3" fmla="*/ 1255666 h 1255666"/>
              <a:gd name="connsiteX4" fmla="*/ 0 w 1574954"/>
              <a:gd name="connsiteY4" fmla="*/ 0 h 1255666"/>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574954" h="1255666">
                <a:moveTo>
                  <a:pt x="0" y="0"/>
                </a:moveTo>
                <a:lnTo>
                  <a:pt x="1574954" y="0"/>
                </a:lnTo>
                <a:lnTo>
                  <a:pt x="1574954" y="1255666"/>
                </a:lnTo>
                <a:lnTo>
                  <a:pt x="0" y="1255666"/>
                </a:lnTo>
                <a:lnTo>
                  <a:pt x="0" y="0"/>
                </a:lnTo>
                <a:close/>
              </a:path>
            </a:pathLst>
          </a:custGeom>
          <a:scene3d>
            <a:camera prst="orthographicFront"/>
            <a:lightRig rig="threePt" dir="t">
              <a:rot lat="0" lon="0" rev="7500000"/>
            </a:lightRig>
          </a:scene3d>
          <a:sp3d prstMaterial="plastic">
            <a:bevelT w="127000" h="25400" prst="relaxedInset"/>
          </a:sp3d>
        </xdr:spPr>
        <xdr:style>
          <a:lnRef idx="0">
            <a:schemeClr val="lt1">
              <a:hueOff val="0"/>
              <a:satOff val="0"/>
              <a:lumOff val="0"/>
              <a:alphaOff val="0"/>
            </a:schemeClr>
          </a:lnRef>
          <a:fillRef idx="3">
            <a:schemeClr val="accent4">
              <a:hueOff val="-637824"/>
              <a:satOff val="3843"/>
              <a:lumOff val="308"/>
              <a:alphaOff val="0"/>
            </a:schemeClr>
          </a:fillRef>
          <a:effectRef idx="2">
            <a:schemeClr val="accent4">
              <a:hueOff val="-637824"/>
              <a:satOff val="3843"/>
              <a:lumOff val="308"/>
              <a:alphaOff val="0"/>
            </a:schemeClr>
          </a:effectRef>
          <a:fontRef idx="minor">
            <a:schemeClr val="lt1"/>
          </a:fontRef>
        </xdr:style>
        <xdr:txBody>
          <a:bodyPr spcFirstLastPara="0" vert="horz" wrap="square" lIns="8890" tIns="8890" rIns="8890" bIns="115068" numCol="1" spcCol="1270" anchor="ctr" anchorCtr="0">
            <a:noAutofit/>
          </a:bodyPr>
          <a:lstStyle/>
          <a:p>
            <a:pPr marL="0" lvl="0" indent="0" algn="ctr" defTabSz="622300">
              <a:lnSpc>
                <a:spcPct val="90000"/>
              </a:lnSpc>
              <a:spcBef>
                <a:spcPct val="0"/>
              </a:spcBef>
              <a:spcAft>
                <a:spcPct val="35000"/>
              </a:spcAft>
              <a:buNone/>
            </a:pPr>
            <a:r>
              <a:rPr lang="en-US" sz="1400" kern="1200"/>
              <a:t>OPERATOR STATIE DE SORTARE</a:t>
            </a:r>
          </a:p>
        </xdr:txBody>
      </xdr:sp>
      <xdr:sp macro="" textlink="">
        <xdr:nvSpPr>
          <xdr:cNvPr id="9" name="Formă liberă: formă 8">
            <a:extLst>
              <a:ext uri="{FF2B5EF4-FFF2-40B4-BE49-F238E27FC236}">
                <a16:creationId xmlns:a16="http://schemas.microsoft.com/office/drawing/2014/main" id="{F53359FD-1719-A257-6C89-B5094EACDCA3}"/>
              </a:ext>
            </a:extLst>
          </xdr:cNvPr>
          <xdr:cNvSpPr/>
        </xdr:nvSpPr>
        <xdr:spPr>
          <a:xfrm>
            <a:off x="3527369" y="4637119"/>
            <a:ext cx="1609970" cy="1737543"/>
          </a:xfrm>
          <a:custGeom>
            <a:avLst/>
            <a:gdLst>
              <a:gd name="connsiteX0" fmla="*/ 0 w 1574954"/>
              <a:gd name="connsiteY0" fmla="*/ 0 h 1313089"/>
              <a:gd name="connsiteX1" fmla="*/ 1574954 w 1574954"/>
              <a:gd name="connsiteY1" fmla="*/ 0 h 1313089"/>
              <a:gd name="connsiteX2" fmla="*/ 1574954 w 1574954"/>
              <a:gd name="connsiteY2" fmla="*/ 1313089 h 1313089"/>
              <a:gd name="connsiteX3" fmla="*/ 0 w 1574954"/>
              <a:gd name="connsiteY3" fmla="*/ 1313089 h 1313089"/>
              <a:gd name="connsiteX4" fmla="*/ 0 w 1574954"/>
              <a:gd name="connsiteY4" fmla="*/ 0 h 1313089"/>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574954" h="1313089">
                <a:moveTo>
                  <a:pt x="0" y="0"/>
                </a:moveTo>
                <a:lnTo>
                  <a:pt x="1574954" y="0"/>
                </a:lnTo>
                <a:lnTo>
                  <a:pt x="1574954" y="1313089"/>
                </a:lnTo>
                <a:lnTo>
                  <a:pt x="0" y="1313089"/>
                </a:lnTo>
                <a:lnTo>
                  <a:pt x="0" y="0"/>
                </a:lnTo>
                <a:close/>
              </a:path>
            </a:pathLst>
          </a:custGeom>
          <a:scene3d>
            <a:camera prst="orthographicFront"/>
            <a:lightRig rig="threePt" dir="t">
              <a:rot lat="0" lon="0" rev="7500000"/>
            </a:lightRig>
          </a:scene3d>
          <a:sp3d prstMaterial="plastic">
            <a:bevelT w="127000" h="25400" prst="relaxedInset"/>
          </a:sp3d>
        </xdr:spPr>
        <xdr:style>
          <a:lnRef idx="0">
            <a:schemeClr val="lt1">
              <a:hueOff val="0"/>
              <a:satOff val="0"/>
              <a:lumOff val="0"/>
              <a:alphaOff val="0"/>
            </a:schemeClr>
          </a:lnRef>
          <a:fillRef idx="3">
            <a:schemeClr val="accent4">
              <a:hueOff val="-1275649"/>
              <a:satOff val="7685"/>
              <a:lumOff val="616"/>
              <a:alphaOff val="0"/>
            </a:schemeClr>
          </a:fillRef>
          <a:effectRef idx="2">
            <a:schemeClr val="accent4">
              <a:hueOff val="-1275649"/>
              <a:satOff val="7685"/>
              <a:lumOff val="616"/>
              <a:alphaOff val="0"/>
            </a:schemeClr>
          </a:effectRef>
          <a:fontRef idx="minor">
            <a:schemeClr val="lt1"/>
          </a:fontRef>
        </xdr:style>
        <xdr:txBody>
          <a:bodyPr spcFirstLastPara="0" vert="horz" wrap="square" lIns="8890" tIns="8890" rIns="8890" bIns="115068" numCol="1" spcCol="1270" anchor="ctr" anchorCtr="0">
            <a:noAutofit/>
          </a:bodyPr>
          <a:lstStyle/>
          <a:p>
            <a:pPr marL="0" lvl="0" indent="0" algn="ctr" defTabSz="622300">
              <a:lnSpc>
                <a:spcPct val="90000"/>
              </a:lnSpc>
              <a:spcBef>
                <a:spcPct val="0"/>
              </a:spcBef>
              <a:spcAft>
                <a:spcPct val="35000"/>
              </a:spcAft>
              <a:buNone/>
            </a:pPr>
            <a:r>
              <a:rPr lang="en-US" sz="1400" kern="1200"/>
              <a:t>OPERATOR STATIE DE COMPOSTARE</a:t>
            </a:r>
          </a:p>
        </xdr:txBody>
      </xdr:sp>
      <xdr:sp macro="" textlink="">
        <xdr:nvSpPr>
          <xdr:cNvPr id="11" name="Formă liberă: formă 10">
            <a:extLst>
              <a:ext uri="{FF2B5EF4-FFF2-40B4-BE49-F238E27FC236}">
                <a16:creationId xmlns:a16="http://schemas.microsoft.com/office/drawing/2014/main" id="{5273E2F3-C3B9-47F5-8C47-84A74F05A0C0}"/>
              </a:ext>
            </a:extLst>
          </xdr:cNvPr>
          <xdr:cNvSpPr/>
        </xdr:nvSpPr>
        <xdr:spPr>
          <a:xfrm>
            <a:off x="5717414" y="4667196"/>
            <a:ext cx="1609970" cy="1699513"/>
          </a:xfrm>
          <a:custGeom>
            <a:avLst/>
            <a:gdLst>
              <a:gd name="connsiteX0" fmla="*/ 0 w 1574954"/>
              <a:gd name="connsiteY0" fmla="*/ 0 h 1314826"/>
              <a:gd name="connsiteX1" fmla="*/ 1574954 w 1574954"/>
              <a:gd name="connsiteY1" fmla="*/ 0 h 1314826"/>
              <a:gd name="connsiteX2" fmla="*/ 1574954 w 1574954"/>
              <a:gd name="connsiteY2" fmla="*/ 1314826 h 1314826"/>
              <a:gd name="connsiteX3" fmla="*/ 0 w 1574954"/>
              <a:gd name="connsiteY3" fmla="*/ 1314826 h 1314826"/>
              <a:gd name="connsiteX4" fmla="*/ 0 w 1574954"/>
              <a:gd name="connsiteY4" fmla="*/ 0 h 1314826"/>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574954" h="1314826">
                <a:moveTo>
                  <a:pt x="0" y="0"/>
                </a:moveTo>
                <a:lnTo>
                  <a:pt x="1574954" y="0"/>
                </a:lnTo>
                <a:lnTo>
                  <a:pt x="1574954" y="1314826"/>
                </a:lnTo>
                <a:lnTo>
                  <a:pt x="0" y="1314826"/>
                </a:lnTo>
                <a:lnTo>
                  <a:pt x="0" y="0"/>
                </a:lnTo>
                <a:close/>
              </a:path>
            </a:pathLst>
          </a:custGeom>
          <a:scene3d>
            <a:camera prst="orthographicFront"/>
            <a:lightRig rig="threePt" dir="t">
              <a:rot lat="0" lon="0" rev="7500000"/>
            </a:lightRig>
          </a:scene3d>
          <a:sp3d prstMaterial="plastic">
            <a:bevelT w="127000" h="25400" prst="relaxedInset"/>
          </a:sp3d>
        </xdr:spPr>
        <xdr:style>
          <a:lnRef idx="0">
            <a:schemeClr val="lt1">
              <a:hueOff val="0"/>
              <a:satOff val="0"/>
              <a:lumOff val="0"/>
              <a:alphaOff val="0"/>
            </a:schemeClr>
          </a:lnRef>
          <a:fillRef idx="3">
            <a:schemeClr val="accent4">
              <a:hueOff val="-1913473"/>
              <a:satOff val="11528"/>
              <a:lumOff val="924"/>
              <a:alphaOff val="0"/>
            </a:schemeClr>
          </a:fillRef>
          <a:effectRef idx="2">
            <a:schemeClr val="accent4">
              <a:hueOff val="-1913473"/>
              <a:satOff val="11528"/>
              <a:lumOff val="924"/>
              <a:alphaOff val="0"/>
            </a:schemeClr>
          </a:effectRef>
          <a:fontRef idx="minor">
            <a:schemeClr val="lt1"/>
          </a:fontRef>
        </xdr:style>
        <xdr:txBody>
          <a:bodyPr spcFirstLastPara="0" vert="horz" wrap="square" lIns="8890" tIns="8890" rIns="8890" bIns="115068" numCol="1" spcCol="1270" anchor="ctr" anchorCtr="0">
            <a:noAutofit/>
          </a:bodyPr>
          <a:lstStyle/>
          <a:p>
            <a:pPr marL="0" lvl="0" indent="0" algn="ctr" defTabSz="622300">
              <a:lnSpc>
                <a:spcPct val="90000"/>
              </a:lnSpc>
              <a:spcBef>
                <a:spcPct val="0"/>
              </a:spcBef>
              <a:spcAft>
                <a:spcPct val="35000"/>
              </a:spcAft>
              <a:buNone/>
            </a:pPr>
            <a:r>
              <a:rPr lang="en-US" sz="1400" b="0" kern="1200">
                <a:latin typeface="+mn-lt"/>
                <a:ea typeface="+mn-ea"/>
                <a:cs typeface="+mn-cs"/>
              </a:rPr>
              <a:t>OPERATOR INSTALATIE DE DIGESTIE ANAEROBA</a:t>
            </a:r>
            <a:endParaRPr lang="en-US" sz="1400" b="0" kern="1200"/>
          </a:p>
        </xdr:txBody>
      </xdr:sp>
      <xdr:sp macro="" textlink="">
        <xdr:nvSpPr>
          <xdr:cNvPr id="13" name="Formă liberă: formă 12">
            <a:extLst>
              <a:ext uri="{FF2B5EF4-FFF2-40B4-BE49-F238E27FC236}">
                <a16:creationId xmlns:a16="http://schemas.microsoft.com/office/drawing/2014/main" id="{5AAD6702-192A-975D-183D-EA4BF6F87963}"/>
              </a:ext>
            </a:extLst>
          </xdr:cNvPr>
          <xdr:cNvSpPr/>
        </xdr:nvSpPr>
        <xdr:spPr>
          <a:xfrm>
            <a:off x="7867357" y="4687251"/>
            <a:ext cx="1609970" cy="1649380"/>
          </a:xfrm>
          <a:custGeom>
            <a:avLst/>
            <a:gdLst>
              <a:gd name="connsiteX0" fmla="*/ 0 w 1574954"/>
              <a:gd name="connsiteY0" fmla="*/ 0 h 1402926"/>
              <a:gd name="connsiteX1" fmla="*/ 1574954 w 1574954"/>
              <a:gd name="connsiteY1" fmla="*/ 0 h 1402926"/>
              <a:gd name="connsiteX2" fmla="*/ 1574954 w 1574954"/>
              <a:gd name="connsiteY2" fmla="*/ 1402926 h 1402926"/>
              <a:gd name="connsiteX3" fmla="*/ 0 w 1574954"/>
              <a:gd name="connsiteY3" fmla="*/ 1402926 h 1402926"/>
              <a:gd name="connsiteX4" fmla="*/ 0 w 1574954"/>
              <a:gd name="connsiteY4" fmla="*/ 0 h 1402926"/>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574954" h="1402926">
                <a:moveTo>
                  <a:pt x="0" y="0"/>
                </a:moveTo>
                <a:lnTo>
                  <a:pt x="1574954" y="0"/>
                </a:lnTo>
                <a:lnTo>
                  <a:pt x="1574954" y="1402926"/>
                </a:lnTo>
                <a:lnTo>
                  <a:pt x="0" y="1402926"/>
                </a:lnTo>
                <a:lnTo>
                  <a:pt x="0" y="0"/>
                </a:lnTo>
                <a:close/>
              </a:path>
            </a:pathLst>
          </a:custGeom>
          <a:scene3d>
            <a:camera prst="orthographicFront"/>
            <a:lightRig rig="threePt" dir="t">
              <a:rot lat="0" lon="0" rev="7500000"/>
            </a:lightRig>
          </a:scene3d>
          <a:sp3d prstMaterial="plastic">
            <a:bevelT w="127000" h="25400" prst="relaxedInset"/>
          </a:sp3d>
        </xdr:spPr>
        <xdr:style>
          <a:lnRef idx="0">
            <a:schemeClr val="lt1">
              <a:hueOff val="0"/>
              <a:satOff val="0"/>
              <a:lumOff val="0"/>
              <a:alphaOff val="0"/>
            </a:schemeClr>
          </a:lnRef>
          <a:fillRef idx="3">
            <a:schemeClr val="accent4">
              <a:hueOff val="-2551297"/>
              <a:satOff val="15371"/>
              <a:lumOff val="1232"/>
              <a:alphaOff val="0"/>
            </a:schemeClr>
          </a:fillRef>
          <a:effectRef idx="2">
            <a:schemeClr val="accent4">
              <a:hueOff val="-2551297"/>
              <a:satOff val="15371"/>
              <a:lumOff val="1232"/>
              <a:alphaOff val="0"/>
            </a:schemeClr>
          </a:effectRef>
          <a:fontRef idx="minor">
            <a:schemeClr val="lt1"/>
          </a:fontRef>
        </xdr:style>
        <xdr:txBody>
          <a:bodyPr spcFirstLastPara="0" vert="horz" wrap="square" lIns="8890" tIns="8890" rIns="8890" bIns="115068" numCol="1" spcCol="1270" anchor="ctr" anchorCtr="0">
            <a:noAutofit/>
          </a:bodyPr>
          <a:lstStyle/>
          <a:p>
            <a:pPr marL="0" lvl="0" indent="0" algn="ctr" defTabSz="622300">
              <a:lnSpc>
                <a:spcPct val="90000"/>
              </a:lnSpc>
              <a:spcBef>
                <a:spcPct val="0"/>
              </a:spcBef>
              <a:spcAft>
                <a:spcPct val="35000"/>
              </a:spcAft>
              <a:buNone/>
            </a:pPr>
            <a:r>
              <a:rPr lang="en-US" sz="1400" b="0" kern="1200">
                <a:latin typeface="+mn-lt"/>
                <a:ea typeface="+mn-ea"/>
                <a:cs typeface="+mn-cs"/>
              </a:rPr>
              <a:t>OPERATOR INSTALATIE TMB</a:t>
            </a:r>
            <a:endParaRPr lang="en-US" sz="1400" b="0" kern="1200"/>
          </a:p>
        </xdr:txBody>
      </xdr:sp>
      <xdr:sp macro="" textlink="">
        <xdr:nvSpPr>
          <xdr:cNvPr id="15" name="Formă liberă: formă 14">
            <a:extLst>
              <a:ext uri="{FF2B5EF4-FFF2-40B4-BE49-F238E27FC236}">
                <a16:creationId xmlns:a16="http://schemas.microsoft.com/office/drawing/2014/main" id="{475C32AE-6D3D-E57C-027C-DBAF3EFE7A23}"/>
              </a:ext>
            </a:extLst>
          </xdr:cNvPr>
          <xdr:cNvSpPr/>
        </xdr:nvSpPr>
        <xdr:spPr>
          <a:xfrm>
            <a:off x="9997243" y="4633474"/>
            <a:ext cx="1609970" cy="1723210"/>
          </a:xfrm>
          <a:custGeom>
            <a:avLst/>
            <a:gdLst>
              <a:gd name="connsiteX0" fmla="*/ 0 w 1574954"/>
              <a:gd name="connsiteY0" fmla="*/ 0 h 1353078"/>
              <a:gd name="connsiteX1" fmla="*/ 1574954 w 1574954"/>
              <a:gd name="connsiteY1" fmla="*/ 0 h 1353078"/>
              <a:gd name="connsiteX2" fmla="*/ 1574954 w 1574954"/>
              <a:gd name="connsiteY2" fmla="*/ 1353078 h 1353078"/>
              <a:gd name="connsiteX3" fmla="*/ 0 w 1574954"/>
              <a:gd name="connsiteY3" fmla="*/ 1353078 h 1353078"/>
              <a:gd name="connsiteX4" fmla="*/ 0 w 1574954"/>
              <a:gd name="connsiteY4" fmla="*/ 0 h 1353078"/>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574954" h="1353078">
                <a:moveTo>
                  <a:pt x="0" y="0"/>
                </a:moveTo>
                <a:lnTo>
                  <a:pt x="1574954" y="0"/>
                </a:lnTo>
                <a:lnTo>
                  <a:pt x="1574954" y="1353078"/>
                </a:lnTo>
                <a:lnTo>
                  <a:pt x="0" y="1353078"/>
                </a:lnTo>
                <a:lnTo>
                  <a:pt x="0" y="0"/>
                </a:lnTo>
                <a:close/>
              </a:path>
            </a:pathLst>
          </a:custGeom>
          <a:scene3d>
            <a:camera prst="orthographicFront"/>
            <a:lightRig rig="threePt" dir="t">
              <a:rot lat="0" lon="0" rev="7500000"/>
            </a:lightRig>
          </a:scene3d>
          <a:sp3d prstMaterial="plastic">
            <a:bevelT w="127000" h="25400" prst="relaxedInset"/>
          </a:sp3d>
        </xdr:spPr>
        <xdr:style>
          <a:lnRef idx="0">
            <a:schemeClr val="lt1">
              <a:hueOff val="0"/>
              <a:satOff val="0"/>
              <a:lumOff val="0"/>
              <a:alphaOff val="0"/>
            </a:schemeClr>
          </a:lnRef>
          <a:fillRef idx="3">
            <a:schemeClr val="accent4">
              <a:hueOff val="-3189121"/>
              <a:satOff val="19214"/>
              <a:lumOff val="1540"/>
              <a:alphaOff val="0"/>
            </a:schemeClr>
          </a:fillRef>
          <a:effectRef idx="2">
            <a:schemeClr val="accent4">
              <a:hueOff val="-3189121"/>
              <a:satOff val="19214"/>
              <a:lumOff val="1540"/>
              <a:alphaOff val="0"/>
            </a:schemeClr>
          </a:effectRef>
          <a:fontRef idx="minor">
            <a:schemeClr val="lt1"/>
          </a:fontRef>
        </xdr:style>
        <xdr:txBody>
          <a:bodyPr spcFirstLastPara="0" vert="horz" wrap="square" lIns="7620" tIns="7620" rIns="7620" bIns="115068" numCol="1" spcCol="1270" anchor="ctr" anchorCtr="0">
            <a:noAutofit/>
          </a:bodyPr>
          <a:lstStyle/>
          <a:p>
            <a:pPr marL="0" lvl="0" indent="0" algn="ctr" defTabSz="533400">
              <a:lnSpc>
                <a:spcPct val="90000"/>
              </a:lnSpc>
              <a:spcBef>
                <a:spcPct val="0"/>
              </a:spcBef>
              <a:spcAft>
                <a:spcPct val="35000"/>
              </a:spcAft>
              <a:buNone/>
            </a:pPr>
            <a:r>
              <a:rPr lang="en-US" sz="1400" b="0" kern="1200">
                <a:latin typeface="+mn-lt"/>
                <a:ea typeface="+mn-ea"/>
                <a:cs typeface="+mn-cs"/>
              </a:rPr>
              <a:t>OPERATOR INSTALATIE INTEGRATA CU TRATARE BIOLOGICA ANAEROBA FARA LINIE DE SORTARE A DESEURILOR RECICLABILE COLECTATE SEPARAT</a:t>
            </a:r>
            <a:endParaRPr lang="en-US" sz="1400" b="0" kern="1200"/>
          </a:p>
        </xdr:txBody>
      </xdr:sp>
      <xdr:sp macro="" textlink="">
        <xdr:nvSpPr>
          <xdr:cNvPr id="17" name="Formă liberă: formă 16">
            <a:extLst>
              <a:ext uri="{FF2B5EF4-FFF2-40B4-BE49-F238E27FC236}">
                <a16:creationId xmlns:a16="http://schemas.microsoft.com/office/drawing/2014/main" id="{6DC9CBED-9D93-4697-3B7C-989C64E8B106}"/>
              </a:ext>
            </a:extLst>
          </xdr:cNvPr>
          <xdr:cNvSpPr/>
        </xdr:nvSpPr>
        <xdr:spPr>
          <a:xfrm>
            <a:off x="12036897" y="4707304"/>
            <a:ext cx="1609970" cy="1679460"/>
          </a:xfrm>
          <a:custGeom>
            <a:avLst/>
            <a:gdLst>
              <a:gd name="connsiteX0" fmla="*/ 0 w 1574954"/>
              <a:gd name="connsiteY0" fmla="*/ 0 h 1390882"/>
              <a:gd name="connsiteX1" fmla="*/ 1574954 w 1574954"/>
              <a:gd name="connsiteY1" fmla="*/ 0 h 1390882"/>
              <a:gd name="connsiteX2" fmla="*/ 1574954 w 1574954"/>
              <a:gd name="connsiteY2" fmla="*/ 1390882 h 1390882"/>
              <a:gd name="connsiteX3" fmla="*/ 0 w 1574954"/>
              <a:gd name="connsiteY3" fmla="*/ 1390882 h 1390882"/>
              <a:gd name="connsiteX4" fmla="*/ 0 w 1574954"/>
              <a:gd name="connsiteY4" fmla="*/ 0 h 1390882"/>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574954" h="1390882">
                <a:moveTo>
                  <a:pt x="0" y="0"/>
                </a:moveTo>
                <a:lnTo>
                  <a:pt x="1574954" y="0"/>
                </a:lnTo>
                <a:lnTo>
                  <a:pt x="1574954" y="1390882"/>
                </a:lnTo>
                <a:lnTo>
                  <a:pt x="0" y="1390882"/>
                </a:lnTo>
                <a:lnTo>
                  <a:pt x="0" y="0"/>
                </a:lnTo>
                <a:close/>
              </a:path>
            </a:pathLst>
          </a:custGeom>
          <a:scene3d>
            <a:camera prst="orthographicFront"/>
            <a:lightRig rig="threePt" dir="t">
              <a:rot lat="0" lon="0" rev="7500000"/>
            </a:lightRig>
          </a:scene3d>
          <a:sp3d prstMaterial="plastic">
            <a:bevelT w="127000" h="25400" prst="relaxedInset"/>
          </a:sp3d>
        </xdr:spPr>
        <xdr:style>
          <a:lnRef idx="0">
            <a:schemeClr val="lt1">
              <a:hueOff val="0"/>
              <a:satOff val="0"/>
              <a:lumOff val="0"/>
              <a:alphaOff val="0"/>
            </a:schemeClr>
          </a:lnRef>
          <a:fillRef idx="3">
            <a:schemeClr val="accent4">
              <a:hueOff val="-3826945"/>
              <a:satOff val="23056"/>
              <a:lumOff val="1848"/>
              <a:alphaOff val="0"/>
            </a:schemeClr>
          </a:fillRef>
          <a:effectRef idx="2">
            <a:schemeClr val="accent4">
              <a:hueOff val="-3826945"/>
              <a:satOff val="23056"/>
              <a:lumOff val="1848"/>
              <a:alphaOff val="0"/>
            </a:schemeClr>
          </a:effectRef>
          <a:fontRef idx="minor">
            <a:schemeClr val="lt1"/>
          </a:fontRef>
        </xdr:style>
        <xdr:txBody>
          <a:bodyPr spcFirstLastPara="0" vert="horz" wrap="square" lIns="8890" tIns="8890" rIns="8890" bIns="115068" numCol="1" spcCol="1270" anchor="ctr" anchorCtr="0">
            <a:noAutofit/>
          </a:bodyPr>
          <a:lstStyle/>
          <a:p>
            <a:pPr marL="0" lvl="0" indent="0" algn="ctr" defTabSz="622300">
              <a:lnSpc>
                <a:spcPct val="90000"/>
              </a:lnSpc>
              <a:spcBef>
                <a:spcPct val="0"/>
              </a:spcBef>
              <a:spcAft>
                <a:spcPct val="35000"/>
              </a:spcAft>
              <a:buNone/>
            </a:pPr>
            <a:r>
              <a:rPr lang="en-US" sz="1400" b="0" kern="1200">
                <a:latin typeface="+mn-lt"/>
                <a:ea typeface="+mn-ea"/>
                <a:cs typeface="+mn-cs"/>
              </a:rPr>
              <a:t>OPERATOR INSTALATIE INTEGRATA CU TRATARE BIOLOGICA ANAEROBA</a:t>
            </a:r>
            <a:endParaRPr lang="en-US" sz="1400" b="0" kern="1200"/>
          </a:p>
        </xdr:txBody>
      </xdr:sp>
      <xdr:sp macro="" textlink="">
        <xdr:nvSpPr>
          <xdr:cNvPr id="19" name="Formă liberă: formă 18">
            <a:extLst>
              <a:ext uri="{FF2B5EF4-FFF2-40B4-BE49-F238E27FC236}">
                <a16:creationId xmlns:a16="http://schemas.microsoft.com/office/drawing/2014/main" id="{BA29A06E-1BA6-6CC0-D409-6F3AEE584CCD}"/>
              </a:ext>
            </a:extLst>
          </xdr:cNvPr>
          <xdr:cNvSpPr/>
        </xdr:nvSpPr>
        <xdr:spPr>
          <a:xfrm>
            <a:off x="14236969" y="4717330"/>
            <a:ext cx="1609970" cy="1659407"/>
          </a:xfrm>
          <a:custGeom>
            <a:avLst/>
            <a:gdLst>
              <a:gd name="connsiteX0" fmla="*/ 0 w 1574954"/>
              <a:gd name="connsiteY0" fmla="*/ 0 h 1346571"/>
              <a:gd name="connsiteX1" fmla="*/ 1574954 w 1574954"/>
              <a:gd name="connsiteY1" fmla="*/ 0 h 1346571"/>
              <a:gd name="connsiteX2" fmla="*/ 1574954 w 1574954"/>
              <a:gd name="connsiteY2" fmla="*/ 1346571 h 1346571"/>
              <a:gd name="connsiteX3" fmla="*/ 0 w 1574954"/>
              <a:gd name="connsiteY3" fmla="*/ 1346571 h 1346571"/>
              <a:gd name="connsiteX4" fmla="*/ 0 w 1574954"/>
              <a:gd name="connsiteY4" fmla="*/ 0 h 1346571"/>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574954" h="1346571">
                <a:moveTo>
                  <a:pt x="0" y="0"/>
                </a:moveTo>
                <a:lnTo>
                  <a:pt x="1574954" y="0"/>
                </a:lnTo>
                <a:lnTo>
                  <a:pt x="1574954" y="1346571"/>
                </a:lnTo>
                <a:lnTo>
                  <a:pt x="0" y="1346571"/>
                </a:lnTo>
                <a:lnTo>
                  <a:pt x="0" y="0"/>
                </a:lnTo>
                <a:close/>
              </a:path>
            </a:pathLst>
          </a:custGeom>
          <a:scene3d>
            <a:camera prst="orthographicFront"/>
            <a:lightRig rig="threePt" dir="t">
              <a:rot lat="0" lon="0" rev="7500000"/>
            </a:lightRig>
          </a:scene3d>
          <a:sp3d prstMaterial="plastic">
            <a:bevelT w="127000" h="25400" prst="relaxedInset"/>
          </a:sp3d>
        </xdr:spPr>
        <xdr:style>
          <a:lnRef idx="0">
            <a:schemeClr val="lt1">
              <a:hueOff val="0"/>
              <a:satOff val="0"/>
              <a:lumOff val="0"/>
              <a:alphaOff val="0"/>
            </a:schemeClr>
          </a:lnRef>
          <a:fillRef idx="3">
            <a:schemeClr val="accent4">
              <a:hueOff val="-4464770"/>
              <a:satOff val="26899"/>
              <a:lumOff val="2156"/>
              <a:alphaOff val="0"/>
            </a:schemeClr>
          </a:fillRef>
          <a:effectRef idx="2">
            <a:schemeClr val="accent4">
              <a:hueOff val="-4464770"/>
              <a:satOff val="26899"/>
              <a:lumOff val="2156"/>
              <a:alphaOff val="0"/>
            </a:schemeClr>
          </a:effectRef>
          <a:fontRef idx="minor">
            <a:schemeClr val="lt1"/>
          </a:fontRef>
        </xdr:style>
        <xdr:txBody>
          <a:bodyPr spcFirstLastPara="0" vert="horz" wrap="square" lIns="8890" tIns="8890" rIns="8890" bIns="115068" numCol="1" spcCol="1270" anchor="ctr" anchorCtr="0">
            <a:noAutofit/>
          </a:bodyPr>
          <a:lstStyle/>
          <a:p>
            <a:pPr marL="0" lvl="0" indent="0" algn="ctr" defTabSz="622300">
              <a:lnSpc>
                <a:spcPct val="90000"/>
              </a:lnSpc>
              <a:spcBef>
                <a:spcPct val="0"/>
              </a:spcBef>
              <a:spcAft>
                <a:spcPct val="35000"/>
              </a:spcAft>
              <a:buNone/>
            </a:pPr>
            <a:r>
              <a:rPr lang="en-US" sz="1400" b="0" kern="1200">
                <a:latin typeface="+mn-lt"/>
                <a:ea typeface="+mn-ea"/>
                <a:cs typeface="+mn-cs"/>
              </a:rPr>
              <a:t>OPERATOR INSTALATIE INTEGRATA CU TRATARE BIOLOGICA AEROBA</a:t>
            </a:r>
            <a:endParaRPr lang="en-US" sz="1400" b="0" kern="1200"/>
          </a:p>
        </xdr:txBody>
      </xdr:sp>
      <xdr:sp macro="" textlink="">
        <xdr:nvSpPr>
          <xdr:cNvPr id="21" name="Formă liberă: formă 20">
            <a:extLst>
              <a:ext uri="{FF2B5EF4-FFF2-40B4-BE49-F238E27FC236}">
                <a16:creationId xmlns:a16="http://schemas.microsoft.com/office/drawing/2014/main" id="{45BC93E3-3E0A-4B9C-8863-E27D05F44E7E}"/>
              </a:ext>
            </a:extLst>
          </xdr:cNvPr>
          <xdr:cNvSpPr/>
        </xdr:nvSpPr>
        <xdr:spPr>
          <a:xfrm>
            <a:off x="11404132" y="12367343"/>
            <a:ext cx="1669928" cy="1250658"/>
          </a:xfrm>
          <a:custGeom>
            <a:avLst/>
            <a:gdLst>
              <a:gd name="connsiteX0" fmla="*/ 0 w 1935635"/>
              <a:gd name="connsiteY0" fmla="*/ 0 h 1245522"/>
              <a:gd name="connsiteX1" fmla="*/ 1935635 w 1935635"/>
              <a:gd name="connsiteY1" fmla="*/ 0 h 1245522"/>
              <a:gd name="connsiteX2" fmla="*/ 1935635 w 1935635"/>
              <a:gd name="connsiteY2" fmla="*/ 1245522 h 1245522"/>
              <a:gd name="connsiteX3" fmla="*/ 0 w 1935635"/>
              <a:gd name="connsiteY3" fmla="*/ 1245522 h 1245522"/>
              <a:gd name="connsiteX4" fmla="*/ 0 w 1935635"/>
              <a:gd name="connsiteY4" fmla="*/ 0 h 1245522"/>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935635" h="1245522">
                <a:moveTo>
                  <a:pt x="0" y="0"/>
                </a:moveTo>
                <a:lnTo>
                  <a:pt x="1935635" y="0"/>
                </a:lnTo>
                <a:lnTo>
                  <a:pt x="1935635" y="1245522"/>
                </a:lnTo>
                <a:lnTo>
                  <a:pt x="0" y="1245522"/>
                </a:lnTo>
                <a:lnTo>
                  <a:pt x="0" y="0"/>
                </a:lnTo>
                <a:close/>
              </a:path>
            </a:pathLst>
          </a:custGeom>
          <a:scene3d>
            <a:camera prst="orthographicFront"/>
            <a:lightRig rig="threePt" dir="t">
              <a:rot lat="0" lon="0" rev="7500000"/>
            </a:lightRig>
          </a:scene3d>
          <a:sp3d prstMaterial="plastic">
            <a:bevelT w="127000" h="25400" prst="relaxedInset"/>
          </a:sp3d>
        </xdr:spPr>
        <xdr:style>
          <a:lnRef idx="0">
            <a:schemeClr val="lt1">
              <a:shade val="80000"/>
              <a:hueOff val="0"/>
              <a:satOff val="0"/>
              <a:lumOff val="0"/>
              <a:alphaOff val="0"/>
            </a:schemeClr>
          </a:lnRef>
          <a:fillRef idx="3">
            <a:schemeClr val="accent5">
              <a:hueOff val="0"/>
              <a:satOff val="0"/>
              <a:lumOff val="0"/>
              <a:alphaOff val="0"/>
            </a:schemeClr>
          </a:fillRef>
          <a:effectRef idx="2">
            <a:schemeClr val="accent5">
              <a:hueOff val="0"/>
              <a:satOff val="0"/>
              <a:lumOff val="0"/>
              <a:alphaOff val="0"/>
            </a:schemeClr>
          </a:effectRef>
          <a:fontRef idx="minor">
            <a:schemeClr val="lt1"/>
          </a:fontRef>
        </xdr:style>
        <xdr:txBody>
          <a:bodyPr spcFirstLastPara="0" vert="horz" wrap="square" lIns="11430" tIns="11430" rIns="11430" bIns="115068" numCol="1" spcCol="1270" anchor="ctr" anchorCtr="0">
            <a:noAutofit/>
          </a:bodyPr>
          <a:lstStyle/>
          <a:p>
            <a:pPr marL="0" lvl="0" indent="0" algn="ctr" defTabSz="800100">
              <a:lnSpc>
                <a:spcPct val="90000"/>
              </a:lnSpc>
              <a:spcBef>
                <a:spcPct val="0"/>
              </a:spcBef>
              <a:spcAft>
                <a:spcPct val="35000"/>
              </a:spcAft>
              <a:buNone/>
            </a:pPr>
            <a:r>
              <a:rPr lang="en-US" sz="1400" b="1" kern="1200"/>
              <a:t>UTILIZATOR</a:t>
            </a:r>
            <a:r>
              <a:rPr lang="en-US" sz="1400" kern="1200"/>
              <a:t>I</a:t>
            </a:r>
          </a:p>
        </xdr:txBody>
      </xdr:sp>
      <xdr:sp macro="" textlink="$F$85">
        <xdr:nvSpPr>
          <xdr:cNvPr id="22" name="Formă liberă: formă 21">
            <a:extLst>
              <a:ext uri="{FF2B5EF4-FFF2-40B4-BE49-F238E27FC236}">
                <a16:creationId xmlns:a16="http://schemas.microsoft.com/office/drawing/2014/main" id="{7465BC80-1241-7CA5-81A5-8CB49935EC82}"/>
              </a:ext>
            </a:extLst>
          </xdr:cNvPr>
          <xdr:cNvSpPr/>
        </xdr:nvSpPr>
        <xdr:spPr>
          <a:xfrm>
            <a:off x="10963475" y="13340014"/>
            <a:ext cx="1375810" cy="371871"/>
          </a:xfrm>
          <a:custGeom>
            <a:avLst/>
            <a:gdLst>
              <a:gd name="connsiteX0" fmla="*/ 0 w 1417459"/>
              <a:gd name="connsiteY0" fmla="*/ 0 h 447691"/>
              <a:gd name="connsiteX1" fmla="*/ 1417459 w 1417459"/>
              <a:gd name="connsiteY1" fmla="*/ 0 h 447691"/>
              <a:gd name="connsiteX2" fmla="*/ 1417459 w 1417459"/>
              <a:gd name="connsiteY2" fmla="*/ 447691 h 447691"/>
              <a:gd name="connsiteX3" fmla="*/ 0 w 1417459"/>
              <a:gd name="connsiteY3" fmla="*/ 447691 h 447691"/>
              <a:gd name="connsiteX4" fmla="*/ 0 w 1417459"/>
              <a:gd name="connsiteY4" fmla="*/ 0 h 447691"/>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417459" h="447691">
                <a:moveTo>
                  <a:pt x="0" y="0"/>
                </a:moveTo>
                <a:lnTo>
                  <a:pt x="1417459" y="0"/>
                </a:lnTo>
                <a:lnTo>
                  <a:pt x="1417459" y="447691"/>
                </a:lnTo>
                <a:lnTo>
                  <a:pt x="0" y="447691"/>
                </a:lnTo>
                <a:lnTo>
                  <a:pt x="0" y="0"/>
                </a:lnTo>
                <a:close/>
              </a:path>
            </a:pathLst>
          </a:custGeom>
          <a:solidFill>
            <a:schemeClr val="accent3">
              <a:lumMod val="20000"/>
              <a:lumOff val="80000"/>
              <a:alpha val="90000"/>
            </a:schemeClr>
          </a:solidFill>
          <a:ln>
            <a:solidFill>
              <a:schemeClr val="accent3">
                <a:lumMod val="50000"/>
              </a:schemeClr>
            </a:solidFill>
          </a:ln>
          <a:scene3d>
            <a:camera prst="orthographicFront"/>
            <a:lightRig rig="threePt" dir="t">
              <a:rot lat="0" lon="0" rev="7500000"/>
            </a:lightRig>
          </a:scene3d>
          <a:sp3d z="152400" extrusionH="63500" prstMaterial="dkEdge">
            <a:bevelT w="125400" h="36350" prst="relaxedInset"/>
            <a:contourClr>
              <a:schemeClr val="bg1"/>
            </a:contourClr>
          </a:sp3d>
        </xdr:spPr>
        <xdr:style>
          <a:lnRef idx="1">
            <a:schemeClr val="accent5">
              <a:hueOff val="0"/>
              <a:satOff val="0"/>
              <a:lumOff val="0"/>
              <a:alphaOff val="0"/>
            </a:schemeClr>
          </a:lnRef>
          <a:fillRef idx="1">
            <a:schemeClr val="lt1">
              <a:alpha val="90000"/>
              <a:hueOff val="0"/>
              <a:satOff val="0"/>
              <a:lumOff val="0"/>
              <a:alphaOff val="0"/>
            </a:schemeClr>
          </a:fillRef>
          <a:effectRef idx="2">
            <a:schemeClr val="lt1">
              <a:alpha val="90000"/>
              <a:hueOff val="0"/>
              <a:satOff val="0"/>
              <a:lumOff val="0"/>
              <a:alphaOff val="0"/>
            </a:schemeClr>
          </a:effectRef>
          <a:fontRef idx="minor">
            <a:schemeClr val="dk1">
              <a:hueOff val="0"/>
              <a:satOff val="0"/>
              <a:lumOff val="0"/>
              <a:alphaOff val="0"/>
            </a:schemeClr>
          </a:fontRef>
        </xdr:style>
        <xdr:txBody>
          <a:bodyPr spcFirstLastPara="0" vert="horz" wrap="square" lIns="71120" tIns="17780" rIns="71120" bIns="17780" numCol="1" spcCol="1270" anchor="ctr" anchorCtr="0">
            <a:noAutofit/>
          </a:bodyPr>
          <a:lstStyle/>
          <a:p>
            <a:pPr marL="0" lvl="0" indent="0" algn="ctr" defTabSz="1244600">
              <a:lnSpc>
                <a:spcPct val="90000"/>
              </a:lnSpc>
              <a:spcBef>
                <a:spcPct val="0"/>
              </a:spcBef>
              <a:spcAft>
                <a:spcPct val="35000"/>
              </a:spcAft>
              <a:buNone/>
            </a:pPr>
            <a:fld id="{313032A5-EE26-4739-A477-61BF1F23F5D8}" type="TxLink">
              <a:rPr lang="en-US" sz="1400" b="1" i="0" u="none" strike="noStrike" kern="1200">
                <a:solidFill>
                  <a:srgbClr val="000000"/>
                </a:solidFill>
                <a:latin typeface="Calibri"/>
                <a:cs typeface="Calibri"/>
              </a:rPr>
              <a:pPr marL="0" lvl="0" indent="0" algn="ctr" defTabSz="1244600">
                <a:lnSpc>
                  <a:spcPct val="90000"/>
                </a:lnSpc>
                <a:spcBef>
                  <a:spcPct val="0"/>
                </a:spcBef>
                <a:spcAft>
                  <a:spcPct val="35000"/>
                </a:spcAft>
                <a:buNone/>
              </a:pPr>
              <a:t>0</a:t>
            </a:fld>
            <a:endParaRPr lang="en-US" sz="1400" kern="1200"/>
          </a:p>
        </xdr:txBody>
      </xdr:sp>
      <xdr:sp macro="" textlink="">
        <xdr:nvSpPr>
          <xdr:cNvPr id="23" name="Formă liberă: formă 22">
            <a:extLst>
              <a:ext uri="{FF2B5EF4-FFF2-40B4-BE49-F238E27FC236}">
                <a16:creationId xmlns:a16="http://schemas.microsoft.com/office/drawing/2014/main" id="{76F9D70E-87C4-79F3-44A8-8DEF7BAA5256}"/>
              </a:ext>
            </a:extLst>
          </xdr:cNvPr>
          <xdr:cNvSpPr/>
        </xdr:nvSpPr>
        <xdr:spPr>
          <a:xfrm>
            <a:off x="7065463" y="1045585"/>
            <a:ext cx="2282922" cy="1448125"/>
          </a:xfrm>
          <a:custGeom>
            <a:avLst/>
            <a:gdLst>
              <a:gd name="connsiteX0" fmla="*/ 0 w 2233270"/>
              <a:gd name="connsiteY0" fmla="*/ 0 h 1163619"/>
              <a:gd name="connsiteX1" fmla="*/ 2233270 w 2233270"/>
              <a:gd name="connsiteY1" fmla="*/ 0 h 1163619"/>
              <a:gd name="connsiteX2" fmla="*/ 2233270 w 2233270"/>
              <a:gd name="connsiteY2" fmla="*/ 1163619 h 1163619"/>
              <a:gd name="connsiteX3" fmla="*/ 0 w 2233270"/>
              <a:gd name="connsiteY3" fmla="*/ 1163619 h 1163619"/>
              <a:gd name="connsiteX4" fmla="*/ 0 w 2233270"/>
              <a:gd name="connsiteY4" fmla="*/ 0 h 1163619"/>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2233270" h="1163619">
                <a:moveTo>
                  <a:pt x="0" y="0"/>
                </a:moveTo>
                <a:lnTo>
                  <a:pt x="2233270" y="0"/>
                </a:lnTo>
                <a:lnTo>
                  <a:pt x="2233270" y="1163619"/>
                </a:lnTo>
                <a:lnTo>
                  <a:pt x="0" y="1163619"/>
                </a:lnTo>
                <a:lnTo>
                  <a:pt x="0" y="0"/>
                </a:lnTo>
                <a:close/>
              </a:path>
            </a:pathLst>
          </a:custGeom>
          <a:scene3d>
            <a:camera prst="orthographicFront"/>
            <a:lightRig rig="threePt" dir="t">
              <a:rot lat="0" lon="0" rev="7500000"/>
            </a:lightRig>
          </a:scene3d>
          <a:sp3d prstMaterial="plastic">
            <a:bevelT w="127000" h="25400" prst="relaxedInset"/>
          </a:sp3d>
        </xdr:spPr>
        <xdr:style>
          <a:lnRef idx="0">
            <a:schemeClr val="lt1">
              <a:shade val="80000"/>
              <a:hueOff val="0"/>
              <a:satOff val="0"/>
              <a:lumOff val="0"/>
              <a:alphaOff val="0"/>
            </a:schemeClr>
          </a:lnRef>
          <a:fillRef idx="3">
            <a:schemeClr val="accent5">
              <a:hueOff val="0"/>
              <a:satOff val="0"/>
              <a:lumOff val="0"/>
              <a:alphaOff val="0"/>
            </a:schemeClr>
          </a:fillRef>
          <a:effectRef idx="2">
            <a:schemeClr val="accent5">
              <a:hueOff val="0"/>
              <a:satOff val="0"/>
              <a:lumOff val="0"/>
              <a:alphaOff val="0"/>
            </a:schemeClr>
          </a:effectRef>
          <a:fontRef idx="minor">
            <a:schemeClr val="lt1"/>
          </a:fontRef>
        </xdr:style>
        <xdr:txBody>
          <a:bodyPr spcFirstLastPara="0" vert="horz" wrap="square" lIns="11430" tIns="11430" rIns="11430" bIns="115068" numCol="1" spcCol="1270" anchor="ctr" anchorCtr="0">
            <a:noAutofit/>
          </a:bodyPr>
          <a:lstStyle/>
          <a:p>
            <a:pPr marL="0" lvl="0" indent="0" algn="ctr" defTabSz="800100">
              <a:lnSpc>
                <a:spcPct val="90000"/>
              </a:lnSpc>
              <a:spcBef>
                <a:spcPct val="0"/>
              </a:spcBef>
              <a:spcAft>
                <a:spcPct val="35000"/>
              </a:spcAft>
              <a:buNone/>
            </a:pPr>
            <a:r>
              <a:rPr lang="en-US" sz="1400" b="1" kern="1200"/>
              <a:t>OPERATOR DEPOZIT</a:t>
            </a:r>
          </a:p>
        </xdr:txBody>
      </xdr:sp>
      <xdr:sp macro="" textlink="$Z$95">
        <xdr:nvSpPr>
          <xdr:cNvPr id="24" name="Formă liberă: formă 23">
            <a:extLst>
              <a:ext uri="{FF2B5EF4-FFF2-40B4-BE49-F238E27FC236}">
                <a16:creationId xmlns:a16="http://schemas.microsoft.com/office/drawing/2014/main" id="{0CBD6624-37B7-1E58-118E-A0AE99A41528}"/>
              </a:ext>
            </a:extLst>
          </xdr:cNvPr>
          <xdr:cNvSpPr/>
        </xdr:nvSpPr>
        <xdr:spPr>
          <a:xfrm>
            <a:off x="8401989" y="2187025"/>
            <a:ext cx="1442670" cy="442134"/>
          </a:xfrm>
          <a:custGeom>
            <a:avLst/>
            <a:gdLst>
              <a:gd name="connsiteX0" fmla="*/ 0 w 1411293"/>
              <a:gd name="connsiteY0" fmla="*/ 0 h 465114"/>
              <a:gd name="connsiteX1" fmla="*/ 1411293 w 1411293"/>
              <a:gd name="connsiteY1" fmla="*/ 0 h 465114"/>
              <a:gd name="connsiteX2" fmla="*/ 1411293 w 1411293"/>
              <a:gd name="connsiteY2" fmla="*/ 465114 h 465114"/>
              <a:gd name="connsiteX3" fmla="*/ 0 w 1411293"/>
              <a:gd name="connsiteY3" fmla="*/ 465114 h 465114"/>
              <a:gd name="connsiteX4" fmla="*/ 0 w 1411293"/>
              <a:gd name="connsiteY4" fmla="*/ 0 h 465114"/>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411293" h="465114">
                <a:moveTo>
                  <a:pt x="0" y="0"/>
                </a:moveTo>
                <a:lnTo>
                  <a:pt x="1411293" y="0"/>
                </a:lnTo>
                <a:lnTo>
                  <a:pt x="1411293" y="465114"/>
                </a:lnTo>
                <a:lnTo>
                  <a:pt x="0" y="465114"/>
                </a:lnTo>
                <a:lnTo>
                  <a:pt x="0" y="0"/>
                </a:lnTo>
                <a:close/>
              </a:path>
            </a:pathLst>
          </a:custGeom>
          <a:solidFill>
            <a:schemeClr val="accent5">
              <a:lumMod val="60000"/>
              <a:lumOff val="40000"/>
              <a:alpha val="90000"/>
            </a:schemeClr>
          </a:solidFill>
          <a:ln>
            <a:solidFill>
              <a:schemeClr val="accent5">
                <a:lumMod val="50000"/>
              </a:schemeClr>
            </a:solidFill>
          </a:ln>
          <a:scene3d>
            <a:camera prst="orthographicFront"/>
            <a:lightRig rig="threePt" dir="t">
              <a:rot lat="0" lon="0" rev="7500000"/>
            </a:lightRig>
          </a:scene3d>
          <a:sp3d z="152400" extrusionH="63500" prstMaterial="dkEdge">
            <a:bevelT w="125400" h="36350" prst="relaxedInset"/>
            <a:contourClr>
              <a:schemeClr val="bg1"/>
            </a:contourClr>
          </a:sp3d>
        </xdr:spPr>
        <xdr:style>
          <a:lnRef idx="1">
            <a:schemeClr val="accent5">
              <a:hueOff val="0"/>
              <a:satOff val="0"/>
              <a:lumOff val="0"/>
              <a:alphaOff val="0"/>
            </a:schemeClr>
          </a:lnRef>
          <a:fillRef idx="1">
            <a:schemeClr val="lt1">
              <a:alpha val="90000"/>
              <a:hueOff val="0"/>
              <a:satOff val="0"/>
              <a:lumOff val="0"/>
              <a:alphaOff val="0"/>
            </a:schemeClr>
          </a:fillRef>
          <a:effectRef idx="2">
            <a:schemeClr val="lt1">
              <a:alpha val="90000"/>
              <a:hueOff val="0"/>
              <a:satOff val="0"/>
              <a:lumOff val="0"/>
              <a:alphaOff val="0"/>
            </a:schemeClr>
          </a:effectRef>
          <a:fontRef idx="minor">
            <a:schemeClr val="dk1">
              <a:hueOff val="0"/>
              <a:satOff val="0"/>
              <a:lumOff val="0"/>
              <a:alphaOff val="0"/>
            </a:schemeClr>
          </a:fontRef>
        </xdr:style>
        <xdr:txBody>
          <a:bodyPr spcFirstLastPara="0" vert="horz" wrap="square" lIns="71120" tIns="17780" rIns="71120" bIns="17780" numCol="1" spcCol="1270" anchor="ctr" anchorCtr="0">
            <a:noAutofit/>
          </a:bodyPr>
          <a:lstStyle/>
          <a:p>
            <a:pPr marL="0" lvl="0" indent="0" algn="ctr" defTabSz="1244600">
              <a:lnSpc>
                <a:spcPct val="90000"/>
              </a:lnSpc>
              <a:spcBef>
                <a:spcPct val="0"/>
              </a:spcBef>
              <a:spcAft>
                <a:spcPct val="35000"/>
              </a:spcAft>
              <a:buNone/>
            </a:pPr>
            <a:fld id="{809B57BD-4591-449E-BC42-512C30973610}" type="TxLink">
              <a:rPr lang="en-US" sz="1400" b="1" i="0" u="none" strike="noStrike" kern="1200">
                <a:solidFill>
                  <a:srgbClr val="000000"/>
                </a:solidFill>
                <a:latin typeface="Calibri"/>
                <a:ea typeface="+mn-ea"/>
                <a:cs typeface="Calibri"/>
              </a:rPr>
              <a:pPr marL="0" lvl="0" indent="0" algn="ctr" defTabSz="1244600">
                <a:lnSpc>
                  <a:spcPct val="90000"/>
                </a:lnSpc>
                <a:spcBef>
                  <a:spcPct val="0"/>
                </a:spcBef>
                <a:spcAft>
                  <a:spcPct val="35000"/>
                </a:spcAft>
                <a:buNone/>
              </a:pPr>
              <a:t>#REF!</a:t>
            </a:fld>
            <a:endParaRPr lang="en-US" sz="1400" b="1" i="0" u="none" strike="noStrike" kern="1200">
              <a:solidFill>
                <a:srgbClr val="000000"/>
              </a:solidFill>
              <a:latin typeface="Calibri"/>
              <a:ea typeface="+mn-ea"/>
              <a:cs typeface="Calibri"/>
            </a:endParaRPr>
          </a:p>
        </xdr:txBody>
      </xdr:sp>
      <xdr:sp macro="" textlink="$J$86">
        <xdr:nvSpPr>
          <xdr:cNvPr id="6" name="Formă liberă: formă 5">
            <a:extLst>
              <a:ext uri="{FF2B5EF4-FFF2-40B4-BE49-F238E27FC236}">
                <a16:creationId xmlns:a16="http://schemas.microsoft.com/office/drawing/2014/main" id="{F2E046D5-DA99-020D-9635-E5E08F916EB1}"/>
              </a:ext>
            </a:extLst>
          </xdr:cNvPr>
          <xdr:cNvSpPr/>
        </xdr:nvSpPr>
        <xdr:spPr>
          <a:xfrm>
            <a:off x="4458192" y="13344393"/>
            <a:ext cx="1448973" cy="382816"/>
          </a:xfrm>
          <a:custGeom>
            <a:avLst/>
            <a:gdLst>
              <a:gd name="connsiteX0" fmla="*/ 0 w 1417459"/>
              <a:gd name="connsiteY0" fmla="*/ 0 h 499267"/>
              <a:gd name="connsiteX1" fmla="*/ 1417459 w 1417459"/>
              <a:gd name="connsiteY1" fmla="*/ 0 h 499267"/>
              <a:gd name="connsiteX2" fmla="*/ 1417459 w 1417459"/>
              <a:gd name="connsiteY2" fmla="*/ 499267 h 499267"/>
              <a:gd name="connsiteX3" fmla="*/ 0 w 1417459"/>
              <a:gd name="connsiteY3" fmla="*/ 499267 h 499267"/>
              <a:gd name="connsiteX4" fmla="*/ 0 w 1417459"/>
              <a:gd name="connsiteY4" fmla="*/ 0 h 49926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417459" h="499267">
                <a:moveTo>
                  <a:pt x="0" y="0"/>
                </a:moveTo>
                <a:lnTo>
                  <a:pt x="1417459" y="0"/>
                </a:lnTo>
                <a:lnTo>
                  <a:pt x="1417459" y="499267"/>
                </a:lnTo>
                <a:lnTo>
                  <a:pt x="0" y="499267"/>
                </a:lnTo>
                <a:lnTo>
                  <a:pt x="0" y="0"/>
                </a:lnTo>
                <a:close/>
              </a:path>
            </a:pathLst>
          </a:custGeom>
          <a:solidFill>
            <a:schemeClr val="accent3">
              <a:lumMod val="20000"/>
              <a:lumOff val="80000"/>
              <a:alpha val="90000"/>
            </a:schemeClr>
          </a:solidFill>
          <a:ln>
            <a:solidFill>
              <a:schemeClr val="accent3">
                <a:lumMod val="50000"/>
              </a:schemeClr>
            </a:solidFill>
          </a:ln>
          <a:scene3d>
            <a:camera prst="orthographicFront"/>
            <a:lightRig rig="threePt" dir="t">
              <a:rot lat="0" lon="0" rev="7500000"/>
            </a:lightRig>
          </a:scene3d>
          <a:sp3d z="152400" extrusionH="63500" prstMaterial="dkEdge">
            <a:bevelT w="135400" h="16350" prst="relaxedInset"/>
            <a:contourClr>
              <a:schemeClr val="bg1"/>
            </a:contourClr>
          </a:sp3d>
        </xdr:spPr>
        <xdr:style>
          <a:lnRef idx="1">
            <a:schemeClr val="accent4">
              <a:hueOff val="0"/>
              <a:satOff val="0"/>
              <a:lumOff val="0"/>
              <a:alphaOff val="0"/>
            </a:schemeClr>
          </a:lnRef>
          <a:fillRef idx="1">
            <a:schemeClr val="lt1">
              <a:alpha val="90000"/>
              <a:hueOff val="0"/>
              <a:satOff val="0"/>
              <a:lumOff val="0"/>
              <a:alphaOff val="0"/>
            </a:schemeClr>
          </a:fillRef>
          <a:effectRef idx="2">
            <a:schemeClr val="lt1">
              <a:alpha val="90000"/>
              <a:hueOff val="0"/>
              <a:satOff val="0"/>
              <a:lumOff val="0"/>
              <a:alphaOff val="0"/>
            </a:schemeClr>
          </a:effectRef>
          <a:fontRef idx="minor">
            <a:schemeClr val="dk1">
              <a:hueOff val="0"/>
              <a:satOff val="0"/>
              <a:lumOff val="0"/>
              <a:alphaOff val="0"/>
            </a:schemeClr>
          </a:fontRef>
        </xdr:style>
        <xdr:txBody>
          <a:bodyPr spcFirstLastPara="0" vert="horz" wrap="square" lIns="78740" tIns="19685" rIns="78740" bIns="19685" numCol="1" spcCol="1270" anchor="ctr" anchorCtr="0">
            <a:noAutofit/>
          </a:bodyPr>
          <a:lstStyle/>
          <a:p>
            <a:pPr marL="0" lvl="0" indent="0" algn="ctr" defTabSz="1377950">
              <a:lnSpc>
                <a:spcPct val="90000"/>
              </a:lnSpc>
              <a:spcBef>
                <a:spcPct val="0"/>
              </a:spcBef>
              <a:spcAft>
                <a:spcPct val="35000"/>
              </a:spcAft>
              <a:buNone/>
            </a:pPr>
            <a:fld id="{31622533-78DC-4E62-A79A-973CBB1A2D63}" type="TxLink">
              <a:rPr lang="en-US" sz="1400" b="1" i="0" u="none" strike="noStrike" kern="1200">
                <a:solidFill>
                  <a:srgbClr val="000000"/>
                </a:solidFill>
                <a:latin typeface="Calibri"/>
                <a:cs typeface="Calibri"/>
              </a:rPr>
              <a:pPr marL="0" lvl="0" indent="0" algn="ctr" defTabSz="1377950">
                <a:lnSpc>
                  <a:spcPct val="90000"/>
                </a:lnSpc>
                <a:spcBef>
                  <a:spcPct val="0"/>
                </a:spcBef>
                <a:spcAft>
                  <a:spcPct val="35000"/>
                </a:spcAft>
                <a:buNone/>
              </a:pPr>
              <a:t>#REF!</a:t>
            </a:fld>
            <a:endParaRPr lang="en-US" sz="1400" kern="1200"/>
          </a:p>
        </xdr:txBody>
      </xdr:sp>
    </xdr:grpSp>
    <xdr:clientData/>
  </xdr:twoCellAnchor>
  <xdr:twoCellAnchor>
    <xdr:from>
      <xdr:col>4</xdr:col>
      <xdr:colOff>982580</xdr:colOff>
      <xdr:row>19</xdr:row>
      <xdr:rowOff>180473</xdr:rowOff>
    </xdr:from>
    <xdr:to>
      <xdr:col>25</xdr:col>
      <xdr:colOff>431132</xdr:colOff>
      <xdr:row>20</xdr:row>
      <xdr:rowOff>0</xdr:rowOff>
    </xdr:to>
    <xdr:cxnSp macro="">
      <xdr:nvCxnSpPr>
        <xdr:cNvPr id="27" name="Conector drept 26">
          <a:extLst>
            <a:ext uri="{FF2B5EF4-FFF2-40B4-BE49-F238E27FC236}">
              <a16:creationId xmlns:a16="http://schemas.microsoft.com/office/drawing/2014/main" id="{9DFAD6E0-EA42-4AEE-91A6-C002311A4D42}"/>
            </a:ext>
          </a:extLst>
        </xdr:cNvPr>
        <xdr:cNvCxnSpPr/>
      </xdr:nvCxnSpPr>
      <xdr:spPr>
        <a:xfrm>
          <a:off x="2065422" y="3609473"/>
          <a:ext cx="12943973" cy="1"/>
        </a:xfrm>
        <a:prstGeom prst="line">
          <a:avLst/>
        </a:prstGeom>
        <a:ln w="28575"/>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992605</xdr:colOff>
      <xdr:row>19</xdr:row>
      <xdr:rowOff>160421</xdr:rowOff>
    </xdr:from>
    <xdr:to>
      <xdr:col>4</xdr:col>
      <xdr:colOff>992605</xdr:colOff>
      <xdr:row>25</xdr:row>
      <xdr:rowOff>110290</xdr:rowOff>
    </xdr:to>
    <xdr:cxnSp macro="">
      <xdr:nvCxnSpPr>
        <xdr:cNvPr id="28" name="Conector drept 27">
          <a:extLst>
            <a:ext uri="{FF2B5EF4-FFF2-40B4-BE49-F238E27FC236}">
              <a16:creationId xmlns:a16="http://schemas.microsoft.com/office/drawing/2014/main" id="{B51E85F9-6A0D-420C-A1AA-FCD2DE9242C9}"/>
            </a:ext>
          </a:extLst>
        </xdr:cNvPr>
        <xdr:cNvCxnSpPr/>
      </xdr:nvCxnSpPr>
      <xdr:spPr>
        <a:xfrm>
          <a:off x="2075447" y="3589421"/>
          <a:ext cx="0" cy="1032711"/>
        </a:xfrm>
        <a:prstGeom prst="line">
          <a:avLst/>
        </a:prstGeom>
        <a:ln w="28575"/>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352926</xdr:colOff>
      <xdr:row>19</xdr:row>
      <xdr:rowOff>172452</xdr:rowOff>
    </xdr:from>
    <xdr:to>
      <xdr:col>8</xdr:col>
      <xdr:colOff>360948</xdr:colOff>
      <xdr:row>25</xdr:row>
      <xdr:rowOff>130342</xdr:rowOff>
    </xdr:to>
    <xdr:cxnSp macro="">
      <xdr:nvCxnSpPr>
        <xdr:cNvPr id="29" name="Conector drept 28">
          <a:extLst>
            <a:ext uri="{FF2B5EF4-FFF2-40B4-BE49-F238E27FC236}">
              <a16:creationId xmlns:a16="http://schemas.microsoft.com/office/drawing/2014/main" id="{ACC12A36-A6CF-4163-9CCF-ABAD3A41888D}"/>
            </a:ext>
          </a:extLst>
        </xdr:cNvPr>
        <xdr:cNvCxnSpPr/>
      </xdr:nvCxnSpPr>
      <xdr:spPr>
        <a:xfrm>
          <a:off x="4363452" y="3601452"/>
          <a:ext cx="8022" cy="1040732"/>
        </a:xfrm>
        <a:prstGeom prst="line">
          <a:avLst/>
        </a:prstGeom>
        <a:ln w="28575"/>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84220</xdr:colOff>
      <xdr:row>20</xdr:row>
      <xdr:rowOff>14036</xdr:rowOff>
    </xdr:from>
    <xdr:to>
      <xdr:col>12</xdr:col>
      <xdr:colOff>90236</xdr:colOff>
      <xdr:row>26</xdr:row>
      <xdr:rowOff>0</xdr:rowOff>
    </xdr:to>
    <xdr:cxnSp macro="">
      <xdr:nvCxnSpPr>
        <xdr:cNvPr id="30" name="Conector drept 29">
          <a:extLst>
            <a:ext uri="{FF2B5EF4-FFF2-40B4-BE49-F238E27FC236}">
              <a16:creationId xmlns:a16="http://schemas.microsoft.com/office/drawing/2014/main" id="{1E516B39-0320-4D3E-934C-4A394C83A569}"/>
            </a:ext>
          </a:extLst>
        </xdr:cNvPr>
        <xdr:cNvCxnSpPr/>
      </xdr:nvCxnSpPr>
      <xdr:spPr>
        <a:xfrm>
          <a:off x="6581273" y="3623510"/>
          <a:ext cx="6016" cy="1068806"/>
        </a:xfrm>
        <a:prstGeom prst="line">
          <a:avLst/>
        </a:prstGeom>
        <a:ln w="28575"/>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286753</xdr:colOff>
      <xdr:row>20</xdr:row>
      <xdr:rowOff>6015</xdr:rowOff>
    </xdr:from>
    <xdr:to>
      <xdr:col>15</xdr:col>
      <xdr:colOff>310816</xdr:colOff>
      <xdr:row>26</xdr:row>
      <xdr:rowOff>20052</xdr:rowOff>
    </xdr:to>
    <xdr:cxnSp macro="">
      <xdr:nvCxnSpPr>
        <xdr:cNvPr id="31" name="Conector drept 30">
          <a:extLst>
            <a:ext uri="{FF2B5EF4-FFF2-40B4-BE49-F238E27FC236}">
              <a16:creationId xmlns:a16="http://schemas.microsoft.com/office/drawing/2014/main" id="{A412E6EE-6A98-4925-8BDA-3EDFABAA719D}"/>
            </a:ext>
          </a:extLst>
        </xdr:cNvPr>
        <xdr:cNvCxnSpPr/>
      </xdr:nvCxnSpPr>
      <xdr:spPr>
        <a:xfrm>
          <a:off x="8648700" y="3615489"/>
          <a:ext cx="24063" cy="1096879"/>
        </a:xfrm>
        <a:prstGeom prst="line">
          <a:avLst/>
        </a:prstGeom>
        <a:ln w="28575"/>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537410</xdr:colOff>
      <xdr:row>20</xdr:row>
      <xdr:rowOff>16042</xdr:rowOff>
    </xdr:from>
    <xdr:to>
      <xdr:col>18</xdr:col>
      <xdr:colOff>551447</xdr:colOff>
      <xdr:row>26</xdr:row>
      <xdr:rowOff>10026</xdr:rowOff>
    </xdr:to>
    <xdr:cxnSp macro="">
      <xdr:nvCxnSpPr>
        <xdr:cNvPr id="32" name="Conector drept 31">
          <a:extLst>
            <a:ext uri="{FF2B5EF4-FFF2-40B4-BE49-F238E27FC236}">
              <a16:creationId xmlns:a16="http://schemas.microsoft.com/office/drawing/2014/main" id="{E9ACF2CC-E4B0-49E1-B5CF-DB4758949BED}"/>
            </a:ext>
          </a:extLst>
        </xdr:cNvPr>
        <xdr:cNvCxnSpPr/>
      </xdr:nvCxnSpPr>
      <xdr:spPr>
        <a:xfrm>
          <a:off x="10764252" y="3625516"/>
          <a:ext cx="14037" cy="1076826"/>
        </a:xfrm>
        <a:prstGeom prst="line">
          <a:avLst/>
        </a:prstGeom>
        <a:ln w="28575"/>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118311</xdr:colOff>
      <xdr:row>20</xdr:row>
      <xdr:rowOff>8021</xdr:rowOff>
    </xdr:from>
    <xdr:to>
      <xdr:col>22</xdr:col>
      <xdr:colOff>120316</xdr:colOff>
      <xdr:row>26</xdr:row>
      <xdr:rowOff>10026</xdr:rowOff>
    </xdr:to>
    <xdr:cxnSp macro="">
      <xdr:nvCxnSpPr>
        <xdr:cNvPr id="33" name="Conector drept 32">
          <a:extLst>
            <a:ext uri="{FF2B5EF4-FFF2-40B4-BE49-F238E27FC236}">
              <a16:creationId xmlns:a16="http://schemas.microsoft.com/office/drawing/2014/main" id="{EE32B889-150A-46DB-9E72-1F931E733B16}"/>
            </a:ext>
          </a:extLst>
        </xdr:cNvPr>
        <xdr:cNvCxnSpPr/>
      </xdr:nvCxnSpPr>
      <xdr:spPr>
        <a:xfrm>
          <a:off x="12831679" y="3617495"/>
          <a:ext cx="2005" cy="1084847"/>
        </a:xfrm>
        <a:prstGeom prst="line">
          <a:avLst/>
        </a:prstGeom>
        <a:ln w="28575"/>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423194</xdr:colOff>
      <xdr:row>20</xdr:row>
      <xdr:rowOff>1671</xdr:rowOff>
    </xdr:from>
    <xdr:to>
      <xdr:col>25</xdr:col>
      <xdr:colOff>423195</xdr:colOff>
      <xdr:row>25</xdr:row>
      <xdr:rowOff>174207</xdr:rowOff>
    </xdr:to>
    <xdr:cxnSp macro="">
      <xdr:nvCxnSpPr>
        <xdr:cNvPr id="35" name="Conector drept 34">
          <a:extLst>
            <a:ext uri="{FF2B5EF4-FFF2-40B4-BE49-F238E27FC236}">
              <a16:creationId xmlns:a16="http://schemas.microsoft.com/office/drawing/2014/main" id="{C20964EB-B36D-49EA-B9C4-B3DF00FB9500}"/>
            </a:ext>
          </a:extLst>
        </xdr:cNvPr>
        <xdr:cNvCxnSpPr/>
      </xdr:nvCxnSpPr>
      <xdr:spPr>
        <a:xfrm>
          <a:off x="16123569" y="3652921"/>
          <a:ext cx="1" cy="1085349"/>
        </a:xfrm>
        <a:prstGeom prst="line">
          <a:avLst/>
        </a:prstGeom>
        <a:ln w="28575"/>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319842</xdr:colOff>
      <xdr:row>69</xdr:row>
      <xdr:rowOff>30581</xdr:rowOff>
    </xdr:from>
    <xdr:to>
      <xdr:col>17</xdr:col>
      <xdr:colOff>19659</xdr:colOff>
      <xdr:row>76</xdr:row>
      <xdr:rowOff>15594</xdr:rowOff>
    </xdr:to>
    <xdr:sp macro="" textlink="">
      <xdr:nvSpPr>
        <xdr:cNvPr id="41" name="Formă liberă: formă 40">
          <a:extLst>
            <a:ext uri="{FF2B5EF4-FFF2-40B4-BE49-F238E27FC236}">
              <a16:creationId xmlns:a16="http://schemas.microsoft.com/office/drawing/2014/main" id="{A3A33123-8E5E-4165-A021-7961D4185100}"/>
            </a:ext>
          </a:extLst>
        </xdr:cNvPr>
        <xdr:cNvSpPr/>
      </xdr:nvSpPr>
      <xdr:spPr>
        <a:xfrm>
          <a:off x="9092868" y="12543423"/>
          <a:ext cx="1564712" cy="1248329"/>
        </a:xfrm>
        <a:custGeom>
          <a:avLst/>
          <a:gdLst>
            <a:gd name="connsiteX0" fmla="*/ 0 w 1530682"/>
            <a:gd name="connsiteY0" fmla="*/ 0 h 1173477"/>
            <a:gd name="connsiteX1" fmla="*/ 1530682 w 1530682"/>
            <a:gd name="connsiteY1" fmla="*/ 0 h 1173477"/>
            <a:gd name="connsiteX2" fmla="*/ 1530682 w 1530682"/>
            <a:gd name="connsiteY2" fmla="*/ 1173477 h 1173477"/>
            <a:gd name="connsiteX3" fmla="*/ 0 w 1530682"/>
            <a:gd name="connsiteY3" fmla="*/ 1173477 h 1173477"/>
            <a:gd name="connsiteX4" fmla="*/ 0 w 1530682"/>
            <a:gd name="connsiteY4" fmla="*/ 0 h 117347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530682" h="1173477">
              <a:moveTo>
                <a:pt x="0" y="0"/>
              </a:moveTo>
              <a:lnTo>
                <a:pt x="1530682" y="0"/>
              </a:lnTo>
              <a:lnTo>
                <a:pt x="1530682" y="1173477"/>
              </a:lnTo>
              <a:lnTo>
                <a:pt x="0" y="1173477"/>
              </a:lnTo>
              <a:lnTo>
                <a:pt x="0" y="0"/>
              </a:lnTo>
              <a:close/>
            </a:path>
          </a:pathLst>
        </a:custGeom>
        <a:scene3d>
          <a:camera prst="orthographicFront"/>
          <a:lightRig rig="threePt" dir="t">
            <a:rot lat="0" lon="0" rev="7500000"/>
          </a:lightRig>
        </a:scene3d>
        <a:sp3d prstMaterial="plastic">
          <a:bevelT w="127000" h="25400" prst="relaxedInset"/>
        </a:sp3d>
      </xdr:spPr>
      <xdr:style>
        <a:lnRef idx="0">
          <a:schemeClr val="lt1">
            <a:hueOff val="0"/>
            <a:satOff val="0"/>
            <a:lumOff val="0"/>
            <a:alphaOff val="0"/>
          </a:schemeClr>
        </a:lnRef>
        <a:fillRef idx="3">
          <a:schemeClr val="accent4">
            <a:hueOff val="0"/>
            <a:satOff val="0"/>
            <a:lumOff val="0"/>
            <a:alphaOff val="0"/>
          </a:schemeClr>
        </a:fillRef>
        <a:effectRef idx="2">
          <a:schemeClr val="accent4">
            <a:hueOff val="0"/>
            <a:satOff val="0"/>
            <a:lumOff val="0"/>
            <a:alphaOff val="0"/>
          </a:schemeClr>
        </a:effectRef>
        <a:fontRef idx="minor">
          <a:schemeClr val="lt1"/>
        </a:fontRef>
      </xdr:style>
      <xdr:txBody>
        <a:bodyPr spcFirstLastPara="0" vert="horz" wrap="square" lIns="8890" tIns="8890" rIns="8890" bIns="115068" numCol="1" spcCol="1270" anchor="ctr" anchorCtr="0">
          <a:noAutofit/>
        </a:bodyPr>
        <a:lstStyle/>
        <a:p>
          <a:pPr marL="0" lvl="0" indent="0" algn="ctr" defTabSz="622300">
            <a:lnSpc>
              <a:spcPct val="90000"/>
            </a:lnSpc>
            <a:spcBef>
              <a:spcPct val="0"/>
            </a:spcBef>
            <a:spcAft>
              <a:spcPct val="35000"/>
            </a:spcAft>
            <a:buNone/>
          </a:pPr>
          <a:r>
            <a:rPr lang="en-US" sz="1400" kern="1200"/>
            <a:t>OPERATOR COLECTOR</a:t>
          </a:r>
        </a:p>
      </xdr:txBody>
    </xdr:sp>
    <xdr:clientData/>
  </xdr:twoCellAnchor>
  <xdr:twoCellAnchor>
    <xdr:from>
      <xdr:col>13</xdr:col>
      <xdr:colOff>254001</xdr:colOff>
      <xdr:row>74</xdr:row>
      <xdr:rowOff>94832</xdr:rowOff>
    </xdr:from>
    <xdr:to>
      <xdr:col>15</xdr:col>
      <xdr:colOff>386432</xdr:colOff>
      <xdr:row>76</xdr:row>
      <xdr:rowOff>114884</xdr:rowOff>
    </xdr:to>
    <xdr:sp macro="" textlink="$H$94">
      <xdr:nvSpPr>
        <xdr:cNvPr id="42" name="Dreptunghi 41">
          <a:extLst>
            <a:ext uri="{FF2B5EF4-FFF2-40B4-BE49-F238E27FC236}">
              <a16:creationId xmlns:a16="http://schemas.microsoft.com/office/drawing/2014/main" id="{4435345B-251D-423A-2E15-62A32B6B378E}"/>
            </a:ext>
          </a:extLst>
        </xdr:cNvPr>
        <xdr:cNvSpPr/>
      </xdr:nvSpPr>
      <xdr:spPr>
        <a:xfrm>
          <a:off x="8429626" y="13667957"/>
          <a:ext cx="1386556" cy="385177"/>
        </a:xfrm>
        <a:prstGeom prst="rect">
          <a:avLst/>
        </a:prstGeom>
        <a:solidFill>
          <a:schemeClr val="accent3">
            <a:lumMod val="20000"/>
            <a:lumOff val="80000"/>
            <a:alpha val="90000"/>
          </a:schemeClr>
        </a:solidFill>
        <a:ln>
          <a:solidFill>
            <a:schemeClr val="accent3">
              <a:lumMod val="50000"/>
            </a:schemeClr>
          </a:solidFill>
        </a:ln>
        <a:scene3d>
          <a:camera prst="orthographicFront"/>
          <a:lightRig rig="threePt" dir="t">
            <a:rot lat="0" lon="0" rev="7500000"/>
          </a:lightRig>
        </a:scene3d>
        <a:sp3d z="152400" extrusionH="63500" prstMaterial="dkEdge">
          <a:bevelT w="125400" h="36350" prst="relaxedInset"/>
          <a:contourClr>
            <a:schemeClr val="bg1"/>
          </a:contourClr>
        </a:sp3d>
      </xdr:spPr>
      <xdr:style>
        <a:lnRef idx="1">
          <a:schemeClr val="accent5">
            <a:hueOff val="0"/>
            <a:satOff val="0"/>
            <a:lumOff val="0"/>
            <a:alphaOff val="0"/>
          </a:schemeClr>
        </a:lnRef>
        <a:fillRef idx="1">
          <a:schemeClr val="lt1">
            <a:alpha val="90000"/>
            <a:hueOff val="0"/>
            <a:satOff val="0"/>
            <a:lumOff val="0"/>
            <a:alphaOff val="0"/>
          </a:schemeClr>
        </a:fillRef>
        <a:effectRef idx="2">
          <a:schemeClr val="lt1">
            <a:alpha val="90000"/>
            <a:hueOff val="0"/>
            <a:satOff val="0"/>
            <a:lumOff val="0"/>
            <a:alphaOff val="0"/>
          </a:schemeClr>
        </a:effectRef>
        <a:fontRef idx="minor">
          <a:schemeClr val="dk1">
            <a:hueOff val="0"/>
            <a:satOff val="0"/>
            <a:lumOff val="0"/>
            <a:alphaOff val="0"/>
          </a:schemeClr>
        </a:fontRef>
      </xdr:style>
      <xdr:txBody>
        <a:bodyPr spcFirstLastPara="0" vert="horz" wrap="square" lIns="71120" tIns="17780" rIns="71120" bIns="17780" numCol="1" spcCol="1270" anchor="ctr" anchorCtr="0">
          <a:noAutofit/>
        </a:bodyPr>
        <a:lstStyle/>
        <a:p>
          <a:pPr marL="0" lvl="0" indent="0" algn="ctr" defTabSz="1244600">
            <a:lnSpc>
              <a:spcPct val="90000"/>
            </a:lnSpc>
            <a:spcBef>
              <a:spcPct val="0"/>
            </a:spcBef>
            <a:spcAft>
              <a:spcPct val="35000"/>
            </a:spcAft>
            <a:buNone/>
          </a:pPr>
          <a:fld id="{F666F2E3-F907-4C60-89E1-D12CACE76F15}" type="TxLink">
            <a:rPr lang="en-US" sz="1400" b="1" i="0" u="none" strike="noStrike" kern="1200">
              <a:solidFill>
                <a:srgbClr val="000000"/>
              </a:solidFill>
              <a:latin typeface="Calibri"/>
              <a:ea typeface="+mn-ea"/>
              <a:cs typeface="Calibri"/>
            </a:rPr>
            <a:pPr marL="0" lvl="0" indent="0" algn="ctr" defTabSz="1244600">
              <a:lnSpc>
                <a:spcPct val="90000"/>
              </a:lnSpc>
              <a:spcBef>
                <a:spcPct val="0"/>
              </a:spcBef>
              <a:spcAft>
                <a:spcPct val="35000"/>
              </a:spcAft>
              <a:buNone/>
            </a:pPr>
            <a:t>#REF!</a:t>
          </a:fld>
          <a:endParaRPr lang="ro-RO" sz="1400" b="1" i="0" u="none" strike="noStrike" kern="1200">
            <a:solidFill>
              <a:srgbClr val="000000"/>
            </a:solidFill>
            <a:latin typeface="Calibri"/>
            <a:ea typeface="+mn-ea"/>
            <a:cs typeface="Calibri"/>
          </a:endParaRPr>
        </a:p>
      </xdr:txBody>
    </xdr:sp>
    <xdr:clientData/>
  </xdr:twoCellAnchor>
  <xdr:twoCellAnchor>
    <xdr:from>
      <xdr:col>4</xdr:col>
      <xdr:colOff>1022684</xdr:colOff>
      <xdr:row>62</xdr:row>
      <xdr:rowOff>140369</xdr:rowOff>
    </xdr:from>
    <xdr:to>
      <xdr:col>26</xdr:col>
      <xdr:colOff>40105</xdr:colOff>
      <xdr:row>62</xdr:row>
      <xdr:rowOff>170448</xdr:rowOff>
    </xdr:to>
    <xdr:cxnSp macro="">
      <xdr:nvCxnSpPr>
        <xdr:cNvPr id="43" name="Conector drept 42">
          <a:extLst>
            <a:ext uri="{FF2B5EF4-FFF2-40B4-BE49-F238E27FC236}">
              <a16:creationId xmlns:a16="http://schemas.microsoft.com/office/drawing/2014/main" id="{50328962-985E-4151-A21D-FAE43B65F338}"/>
            </a:ext>
          </a:extLst>
        </xdr:cNvPr>
        <xdr:cNvCxnSpPr/>
      </xdr:nvCxnSpPr>
      <xdr:spPr>
        <a:xfrm flipV="1">
          <a:off x="3048000" y="11389895"/>
          <a:ext cx="13124447" cy="30079"/>
        </a:xfrm>
        <a:prstGeom prst="line">
          <a:avLst/>
        </a:prstGeom>
        <a:ln w="28575"/>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333210</xdr:colOff>
      <xdr:row>21</xdr:row>
      <xdr:rowOff>88650</xdr:rowOff>
    </xdr:from>
    <xdr:to>
      <xdr:col>6</xdr:col>
      <xdr:colOff>97762</xdr:colOff>
      <xdr:row>24</xdr:row>
      <xdr:rowOff>5050</xdr:rowOff>
    </xdr:to>
    <xdr:sp macro="" textlink="$L$95">
      <xdr:nvSpPr>
        <xdr:cNvPr id="44" name="Formă liberă: formă 43">
          <a:extLst>
            <a:ext uri="{FF2B5EF4-FFF2-40B4-BE49-F238E27FC236}">
              <a16:creationId xmlns:a16="http://schemas.microsoft.com/office/drawing/2014/main" id="{9C25F1DA-A023-4285-97BE-D1C3B95270DF}"/>
            </a:ext>
          </a:extLst>
        </xdr:cNvPr>
        <xdr:cNvSpPr/>
      </xdr:nvSpPr>
      <xdr:spPr>
        <a:xfrm>
          <a:off x="2357273" y="3922463"/>
          <a:ext cx="1447302" cy="464087"/>
        </a:xfrm>
        <a:custGeom>
          <a:avLst/>
          <a:gdLst>
            <a:gd name="connsiteX0" fmla="*/ 0 w 1417459"/>
            <a:gd name="connsiteY0" fmla="*/ 0 h 498495"/>
            <a:gd name="connsiteX1" fmla="*/ 1417459 w 1417459"/>
            <a:gd name="connsiteY1" fmla="*/ 0 h 498495"/>
            <a:gd name="connsiteX2" fmla="*/ 1417459 w 1417459"/>
            <a:gd name="connsiteY2" fmla="*/ 498495 h 498495"/>
            <a:gd name="connsiteX3" fmla="*/ 0 w 1417459"/>
            <a:gd name="connsiteY3" fmla="*/ 498495 h 498495"/>
            <a:gd name="connsiteX4" fmla="*/ 0 w 1417459"/>
            <a:gd name="connsiteY4" fmla="*/ 0 h 498495"/>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417459" h="498495">
              <a:moveTo>
                <a:pt x="0" y="0"/>
              </a:moveTo>
              <a:lnTo>
                <a:pt x="1417459" y="0"/>
              </a:lnTo>
              <a:lnTo>
                <a:pt x="1417459" y="498495"/>
              </a:lnTo>
              <a:lnTo>
                <a:pt x="0" y="498495"/>
              </a:lnTo>
              <a:lnTo>
                <a:pt x="0" y="0"/>
              </a:lnTo>
              <a:close/>
            </a:path>
          </a:pathLst>
        </a:custGeom>
        <a:solidFill>
          <a:schemeClr val="accent1">
            <a:lumMod val="20000"/>
            <a:lumOff val="80000"/>
            <a:alpha val="90000"/>
          </a:schemeClr>
        </a:solidFill>
        <a:ln>
          <a:solidFill>
            <a:srgbClr val="0070C0"/>
          </a:solidFill>
        </a:ln>
        <a:scene3d>
          <a:camera prst="orthographicFront"/>
          <a:lightRig rig="threePt" dir="t">
            <a:rot lat="0" lon="0" rev="7500000"/>
          </a:lightRig>
        </a:scene3d>
        <a:sp3d z="152400" extrusionH="63500" prstMaterial="dkEdge">
          <a:bevelT w="135400" h="16350" prst="relaxedInset"/>
          <a:contourClr>
            <a:schemeClr val="bg1"/>
          </a:contourClr>
        </a:sp3d>
      </xdr:spPr>
      <xdr:style>
        <a:lnRef idx="1">
          <a:schemeClr val="accent4">
            <a:hueOff val="0"/>
            <a:satOff val="0"/>
            <a:lumOff val="0"/>
            <a:alphaOff val="0"/>
          </a:schemeClr>
        </a:lnRef>
        <a:fillRef idx="1">
          <a:schemeClr val="lt1">
            <a:alpha val="90000"/>
            <a:hueOff val="0"/>
            <a:satOff val="0"/>
            <a:lumOff val="0"/>
            <a:alphaOff val="0"/>
          </a:schemeClr>
        </a:fillRef>
        <a:effectRef idx="2">
          <a:schemeClr val="lt1">
            <a:alpha val="90000"/>
            <a:hueOff val="0"/>
            <a:satOff val="0"/>
            <a:lumOff val="0"/>
            <a:alphaOff val="0"/>
          </a:schemeClr>
        </a:effectRef>
        <a:fontRef idx="minor">
          <a:schemeClr val="dk1">
            <a:hueOff val="0"/>
            <a:satOff val="0"/>
            <a:lumOff val="0"/>
            <a:alphaOff val="0"/>
          </a:schemeClr>
        </a:fontRef>
      </xdr:style>
      <xdr:txBody>
        <a:bodyPr spcFirstLastPara="0" vert="horz" wrap="square" lIns="78740" tIns="19685" rIns="78740" bIns="19685" numCol="1" spcCol="1270" anchor="ctr" anchorCtr="0">
          <a:noAutofit/>
        </a:bodyPr>
        <a:lstStyle/>
        <a:p>
          <a:pPr marL="0" lvl="0" indent="0" algn="ctr" defTabSz="1377950">
            <a:lnSpc>
              <a:spcPct val="90000"/>
            </a:lnSpc>
            <a:spcBef>
              <a:spcPct val="0"/>
            </a:spcBef>
            <a:spcAft>
              <a:spcPct val="35000"/>
            </a:spcAft>
            <a:buNone/>
          </a:pPr>
          <a:fld id="{17EC84BE-9C91-4C16-9035-686FF95366AF}" type="TxLink">
            <a:rPr lang="en-US" sz="1400" b="1" i="0" u="none" strike="noStrike" kern="1200">
              <a:solidFill>
                <a:srgbClr val="000000"/>
              </a:solidFill>
              <a:latin typeface="Calibri"/>
              <a:ea typeface="+mn-ea"/>
              <a:cs typeface="Calibri"/>
            </a:rPr>
            <a:pPr marL="0" lvl="0" indent="0" algn="ctr" defTabSz="1377950">
              <a:lnSpc>
                <a:spcPct val="90000"/>
              </a:lnSpc>
              <a:spcBef>
                <a:spcPct val="0"/>
              </a:spcBef>
              <a:spcAft>
                <a:spcPct val="35000"/>
              </a:spcAft>
              <a:buNone/>
            </a:pPr>
            <a:t>0</a:t>
          </a:fld>
          <a:endParaRPr lang="en-US" sz="1400" b="1" i="0" u="none" strike="noStrike" kern="1200">
            <a:solidFill>
              <a:srgbClr val="000000"/>
            </a:solidFill>
            <a:latin typeface="Calibri"/>
            <a:ea typeface="+mn-ea"/>
            <a:cs typeface="Calibri"/>
          </a:endParaRPr>
        </a:p>
      </xdr:txBody>
    </xdr:sp>
    <xdr:clientData/>
  </xdr:twoCellAnchor>
  <xdr:twoCellAnchor>
    <xdr:from>
      <xdr:col>7</xdr:col>
      <xdr:colOff>279735</xdr:colOff>
      <xdr:row>21</xdr:row>
      <xdr:rowOff>80714</xdr:rowOff>
    </xdr:from>
    <xdr:to>
      <xdr:col>9</xdr:col>
      <xdr:colOff>485445</xdr:colOff>
      <xdr:row>24</xdr:row>
      <xdr:rowOff>7498</xdr:rowOff>
    </xdr:to>
    <xdr:sp macro="" textlink="$N$95">
      <xdr:nvSpPr>
        <xdr:cNvPr id="46" name="Formă liberă: formă 45">
          <a:extLst>
            <a:ext uri="{FF2B5EF4-FFF2-40B4-BE49-F238E27FC236}">
              <a16:creationId xmlns:a16="http://schemas.microsoft.com/office/drawing/2014/main" id="{9B097498-2788-46D1-9D67-DB4C06443C84}"/>
            </a:ext>
          </a:extLst>
        </xdr:cNvPr>
        <xdr:cNvSpPr/>
      </xdr:nvSpPr>
      <xdr:spPr>
        <a:xfrm>
          <a:off x="3668630" y="3870661"/>
          <a:ext cx="1448973" cy="468205"/>
        </a:xfrm>
        <a:custGeom>
          <a:avLst/>
          <a:gdLst>
            <a:gd name="connsiteX0" fmla="*/ 0 w 1417459"/>
            <a:gd name="connsiteY0" fmla="*/ 0 h 419936"/>
            <a:gd name="connsiteX1" fmla="*/ 1417459 w 1417459"/>
            <a:gd name="connsiteY1" fmla="*/ 0 h 419936"/>
            <a:gd name="connsiteX2" fmla="*/ 1417459 w 1417459"/>
            <a:gd name="connsiteY2" fmla="*/ 419936 h 419936"/>
            <a:gd name="connsiteX3" fmla="*/ 0 w 1417459"/>
            <a:gd name="connsiteY3" fmla="*/ 419936 h 419936"/>
            <a:gd name="connsiteX4" fmla="*/ 0 w 1417459"/>
            <a:gd name="connsiteY4" fmla="*/ 0 h 419936"/>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417459" h="419936">
              <a:moveTo>
                <a:pt x="0" y="0"/>
              </a:moveTo>
              <a:lnTo>
                <a:pt x="1417459" y="0"/>
              </a:lnTo>
              <a:lnTo>
                <a:pt x="1417459" y="419936"/>
              </a:lnTo>
              <a:lnTo>
                <a:pt x="0" y="419936"/>
              </a:lnTo>
              <a:lnTo>
                <a:pt x="0" y="0"/>
              </a:lnTo>
              <a:close/>
            </a:path>
          </a:pathLst>
        </a:custGeom>
        <a:solidFill>
          <a:schemeClr val="accent1">
            <a:lumMod val="20000"/>
            <a:lumOff val="80000"/>
            <a:alpha val="90000"/>
          </a:schemeClr>
        </a:solidFill>
        <a:ln>
          <a:solidFill>
            <a:srgbClr val="0070C0"/>
          </a:solidFill>
        </a:ln>
        <a:scene3d>
          <a:camera prst="orthographicFront"/>
          <a:lightRig rig="threePt" dir="t">
            <a:rot lat="0" lon="0" rev="7500000"/>
          </a:lightRig>
        </a:scene3d>
        <a:sp3d z="152400" extrusionH="63500" prstMaterial="dkEdge">
          <a:bevelT w="135400" h="16350" prst="relaxedInset"/>
          <a:contourClr>
            <a:schemeClr val="bg1"/>
          </a:contourClr>
        </a:sp3d>
      </xdr:spPr>
      <xdr:style>
        <a:lnRef idx="1">
          <a:schemeClr val="accent4">
            <a:hueOff val="0"/>
            <a:satOff val="0"/>
            <a:lumOff val="0"/>
            <a:alphaOff val="0"/>
          </a:schemeClr>
        </a:lnRef>
        <a:fillRef idx="1">
          <a:schemeClr val="lt1">
            <a:alpha val="90000"/>
            <a:hueOff val="0"/>
            <a:satOff val="0"/>
            <a:lumOff val="0"/>
            <a:alphaOff val="0"/>
          </a:schemeClr>
        </a:fillRef>
        <a:effectRef idx="2">
          <a:schemeClr val="lt1">
            <a:alpha val="90000"/>
            <a:hueOff val="0"/>
            <a:satOff val="0"/>
            <a:lumOff val="0"/>
            <a:alphaOff val="0"/>
          </a:schemeClr>
        </a:effectRef>
        <a:fontRef idx="minor">
          <a:schemeClr val="dk1">
            <a:hueOff val="0"/>
            <a:satOff val="0"/>
            <a:lumOff val="0"/>
            <a:alphaOff val="0"/>
          </a:schemeClr>
        </a:fontRef>
      </xdr:style>
      <xdr:txBody>
        <a:bodyPr spcFirstLastPara="0" vert="horz" wrap="square" lIns="78740" tIns="19685" rIns="78740" bIns="19685" numCol="1" spcCol="1270" anchor="ctr" anchorCtr="0">
          <a:noAutofit/>
        </a:bodyPr>
        <a:lstStyle/>
        <a:p>
          <a:pPr marL="0" lvl="0" indent="0" algn="ctr" defTabSz="1377950">
            <a:lnSpc>
              <a:spcPct val="90000"/>
            </a:lnSpc>
            <a:spcBef>
              <a:spcPct val="0"/>
            </a:spcBef>
            <a:spcAft>
              <a:spcPct val="35000"/>
            </a:spcAft>
            <a:buNone/>
          </a:pPr>
          <a:fld id="{472210C8-2AE8-4553-A33C-A243D67642F6}" type="TxLink">
            <a:rPr lang="en-US" sz="1400" b="1" i="0" u="none" strike="noStrike" kern="1200">
              <a:solidFill>
                <a:srgbClr val="000000"/>
              </a:solidFill>
              <a:latin typeface="Calibri"/>
              <a:ea typeface="+mn-ea"/>
              <a:cs typeface="Calibri"/>
            </a:rPr>
            <a:pPr marL="0" lvl="0" indent="0" algn="ctr" defTabSz="1377950">
              <a:lnSpc>
                <a:spcPct val="90000"/>
              </a:lnSpc>
              <a:spcBef>
                <a:spcPct val="0"/>
              </a:spcBef>
              <a:spcAft>
                <a:spcPct val="35000"/>
              </a:spcAft>
              <a:buNone/>
            </a:pPr>
            <a:t>0</a:t>
          </a:fld>
          <a:endParaRPr lang="en-US" sz="1400" b="1" i="0" u="none" strike="noStrike" kern="1200">
            <a:solidFill>
              <a:srgbClr val="000000"/>
            </a:solidFill>
            <a:latin typeface="Calibri"/>
            <a:ea typeface="+mn-ea"/>
            <a:cs typeface="Calibri"/>
          </a:endParaRPr>
        </a:p>
      </xdr:txBody>
    </xdr:sp>
    <xdr:clientData/>
  </xdr:twoCellAnchor>
  <xdr:twoCellAnchor>
    <xdr:from>
      <xdr:col>14</xdr:col>
      <xdr:colOff>531395</xdr:colOff>
      <xdr:row>13</xdr:row>
      <xdr:rowOff>60158</xdr:rowOff>
    </xdr:from>
    <xdr:to>
      <xdr:col>14</xdr:col>
      <xdr:colOff>531395</xdr:colOff>
      <xdr:row>20</xdr:row>
      <xdr:rowOff>10026</xdr:rowOff>
    </xdr:to>
    <xdr:cxnSp macro="">
      <xdr:nvCxnSpPr>
        <xdr:cNvPr id="54" name="Conector drept cu săgeată 53">
          <a:extLst>
            <a:ext uri="{FF2B5EF4-FFF2-40B4-BE49-F238E27FC236}">
              <a16:creationId xmlns:a16="http://schemas.microsoft.com/office/drawing/2014/main" id="{33F01EF5-B9DB-BE61-3570-131323CD9692}"/>
            </a:ext>
          </a:extLst>
        </xdr:cNvPr>
        <xdr:cNvCxnSpPr/>
      </xdr:nvCxnSpPr>
      <xdr:spPr>
        <a:xfrm flipV="1">
          <a:off x="8271711" y="2406316"/>
          <a:ext cx="0" cy="1213184"/>
        </a:xfrm>
        <a:prstGeom prst="straightConnector1">
          <a:avLst/>
        </a:prstGeom>
        <a:ln w="28575">
          <a:tailEnd type="stealth"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198437</xdr:colOff>
      <xdr:row>76</xdr:row>
      <xdr:rowOff>7938</xdr:rowOff>
    </xdr:from>
    <xdr:to>
      <xdr:col>16</xdr:col>
      <xdr:colOff>200527</xdr:colOff>
      <xdr:row>78</xdr:row>
      <xdr:rowOff>40106</xdr:rowOff>
    </xdr:to>
    <xdr:cxnSp macro="">
      <xdr:nvCxnSpPr>
        <xdr:cNvPr id="56" name="Conector drept 55">
          <a:extLst>
            <a:ext uri="{FF2B5EF4-FFF2-40B4-BE49-F238E27FC236}">
              <a16:creationId xmlns:a16="http://schemas.microsoft.com/office/drawing/2014/main" id="{A09239A1-DEF0-8DB8-57CE-D38390C5F755}"/>
            </a:ext>
          </a:extLst>
        </xdr:cNvPr>
        <xdr:cNvCxnSpPr/>
      </xdr:nvCxnSpPr>
      <xdr:spPr>
        <a:xfrm>
          <a:off x="10255250" y="13946188"/>
          <a:ext cx="2090" cy="397293"/>
        </a:xfrm>
        <a:prstGeom prst="line">
          <a:avLst/>
        </a:prstGeom>
        <a:ln w="28575"/>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190501</xdr:colOff>
      <xdr:row>78</xdr:row>
      <xdr:rowOff>20053</xdr:rowOff>
    </xdr:from>
    <xdr:to>
      <xdr:col>28</xdr:col>
      <xdr:colOff>481263</xdr:colOff>
      <xdr:row>78</xdr:row>
      <xdr:rowOff>20053</xdr:rowOff>
    </xdr:to>
    <xdr:cxnSp macro="">
      <xdr:nvCxnSpPr>
        <xdr:cNvPr id="58" name="Conector drept 57">
          <a:extLst>
            <a:ext uri="{FF2B5EF4-FFF2-40B4-BE49-F238E27FC236}">
              <a16:creationId xmlns:a16="http://schemas.microsoft.com/office/drawing/2014/main" id="{E5B89EBD-3CA2-A49A-7449-E86AB4E322A2}"/>
            </a:ext>
          </a:extLst>
        </xdr:cNvPr>
        <xdr:cNvCxnSpPr/>
      </xdr:nvCxnSpPr>
      <xdr:spPr>
        <a:xfrm>
          <a:off x="10206790" y="14157158"/>
          <a:ext cx="7599947" cy="0"/>
        </a:xfrm>
        <a:prstGeom prst="line">
          <a:avLst/>
        </a:prstGeom>
        <a:ln w="28575"/>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441158</xdr:colOff>
      <xdr:row>8</xdr:row>
      <xdr:rowOff>120316</xdr:rowOff>
    </xdr:from>
    <xdr:to>
      <xdr:col>28</xdr:col>
      <xdr:colOff>471237</xdr:colOff>
      <xdr:row>78</xdr:row>
      <xdr:rowOff>40106</xdr:rowOff>
    </xdr:to>
    <xdr:cxnSp macro="">
      <xdr:nvCxnSpPr>
        <xdr:cNvPr id="64" name="Conector drept 63">
          <a:extLst>
            <a:ext uri="{FF2B5EF4-FFF2-40B4-BE49-F238E27FC236}">
              <a16:creationId xmlns:a16="http://schemas.microsoft.com/office/drawing/2014/main" id="{9E1B5954-9FDB-49A3-9638-A23D28E3871C}"/>
            </a:ext>
          </a:extLst>
        </xdr:cNvPr>
        <xdr:cNvCxnSpPr/>
      </xdr:nvCxnSpPr>
      <xdr:spPr>
        <a:xfrm flipH="1" flipV="1">
          <a:off x="17766632" y="1564105"/>
          <a:ext cx="30079" cy="12613106"/>
        </a:xfrm>
        <a:prstGeom prst="line">
          <a:avLst/>
        </a:prstGeom>
        <a:ln w="28575"/>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180473</xdr:colOff>
      <xdr:row>8</xdr:row>
      <xdr:rowOff>130343</xdr:rowOff>
    </xdr:from>
    <xdr:to>
      <xdr:col>28</xdr:col>
      <xdr:colOff>441158</xdr:colOff>
      <xdr:row>8</xdr:row>
      <xdr:rowOff>150395</xdr:rowOff>
    </xdr:to>
    <xdr:cxnSp macro="">
      <xdr:nvCxnSpPr>
        <xdr:cNvPr id="66" name="Conector drept cu săgeată 65">
          <a:extLst>
            <a:ext uri="{FF2B5EF4-FFF2-40B4-BE49-F238E27FC236}">
              <a16:creationId xmlns:a16="http://schemas.microsoft.com/office/drawing/2014/main" id="{34175B74-455D-3CE1-674D-54A1AED0EEB7}"/>
            </a:ext>
          </a:extLst>
        </xdr:cNvPr>
        <xdr:cNvCxnSpPr/>
      </xdr:nvCxnSpPr>
      <xdr:spPr>
        <a:xfrm flipH="1">
          <a:off x="10106526" y="1574132"/>
          <a:ext cx="7569869" cy="20052"/>
        </a:xfrm>
        <a:prstGeom prst="straightConnector1">
          <a:avLst/>
        </a:prstGeom>
        <a:ln w="28575">
          <a:tailEnd type="stealth"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606736</xdr:colOff>
      <xdr:row>72</xdr:row>
      <xdr:rowOff>146384</xdr:rowOff>
    </xdr:from>
    <xdr:to>
      <xdr:col>19</xdr:col>
      <xdr:colOff>456341</xdr:colOff>
      <xdr:row>72</xdr:row>
      <xdr:rowOff>156411</xdr:rowOff>
    </xdr:to>
    <xdr:cxnSp macro="">
      <xdr:nvCxnSpPr>
        <xdr:cNvPr id="68" name="Conector drept cu săgeată 67">
          <a:extLst>
            <a:ext uri="{FF2B5EF4-FFF2-40B4-BE49-F238E27FC236}">
              <a16:creationId xmlns:a16="http://schemas.microsoft.com/office/drawing/2014/main" id="{CBF040CC-48D7-EF18-DCA5-66FF10044C71}"/>
            </a:ext>
          </a:extLst>
        </xdr:cNvPr>
        <xdr:cNvCxnSpPr/>
      </xdr:nvCxnSpPr>
      <xdr:spPr>
        <a:xfrm flipH="1">
          <a:off x="10610707" y="13524927"/>
          <a:ext cx="1711063" cy="10027"/>
        </a:xfrm>
        <a:prstGeom prst="straightConnector1">
          <a:avLst/>
        </a:prstGeom>
        <a:ln w="28575">
          <a:tailEnd type="stealth"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404813</xdr:colOff>
      <xdr:row>72</xdr:row>
      <xdr:rowOff>160421</xdr:rowOff>
    </xdr:from>
    <xdr:to>
      <xdr:col>14</xdr:col>
      <xdr:colOff>320842</xdr:colOff>
      <xdr:row>72</xdr:row>
      <xdr:rowOff>166688</xdr:rowOff>
    </xdr:to>
    <xdr:cxnSp macro="">
      <xdr:nvCxnSpPr>
        <xdr:cNvPr id="71" name="Conector drept cu săgeată 70">
          <a:extLst>
            <a:ext uri="{FF2B5EF4-FFF2-40B4-BE49-F238E27FC236}">
              <a16:creationId xmlns:a16="http://schemas.microsoft.com/office/drawing/2014/main" id="{B9409085-A69D-4E9A-BC15-377AB8ECD32F}"/>
            </a:ext>
          </a:extLst>
        </xdr:cNvPr>
        <xdr:cNvCxnSpPr/>
      </xdr:nvCxnSpPr>
      <xdr:spPr>
        <a:xfrm flipH="1">
          <a:off x="7246938" y="13368421"/>
          <a:ext cx="1876592" cy="6267"/>
        </a:xfrm>
        <a:prstGeom prst="straightConnector1">
          <a:avLst/>
        </a:prstGeom>
        <a:ln w="28575">
          <a:tailEnd type="stealth"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1022684</xdr:colOff>
      <xdr:row>35</xdr:row>
      <xdr:rowOff>40106</xdr:rowOff>
    </xdr:from>
    <xdr:to>
      <xdr:col>4</xdr:col>
      <xdr:colOff>1052764</xdr:colOff>
      <xdr:row>63</xdr:row>
      <xdr:rowOff>10026</xdr:rowOff>
    </xdr:to>
    <xdr:cxnSp macro="">
      <xdr:nvCxnSpPr>
        <xdr:cNvPr id="74" name="Conector drept 73">
          <a:extLst>
            <a:ext uri="{FF2B5EF4-FFF2-40B4-BE49-F238E27FC236}">
              <a16:creationId xmlns:a16="http://schemas.microsoft.com/office/drawing/2014/main" id="{40C0E119-0D13-41C9-E033-7A2D2FBBAE88}"/>
            </a:ext>
          </a:extLst>
        </xdr:cNvPr>
        <xdr:cNvCxnSpPr/>
      </xdr:nvCxnSpPr>
      <xdr:spPr>
        <a:xfrm flipV="1">
          <a:off x="3048000" y="6356685"/>
          <a:ext cx="30080" cy="5083341"/>
        </a:xfrm>
        <a:prstGeom prst="line">
          <a:avLst/>
        </a:prstGeom>
        <a:ln w="28575">
          <a:tailEnd type="stealth"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330868</xdr:colOff>
      <xdr:row>35</xdr:row>
      <xdr:rowOff>52138</xdr:rowOff>
    </xdr:from>
    <xdr:to>
      <xdr:col>8</xdr:col>
      <xdr:colOff>332874</xdr:colOff>
      <xdr:row>62</xdr:row>
      <xdr:rowOff>170448</xdr:rowOff>
    </xdr:to>
    <xdr:cxnSp macro="">
      <xdr:nvCxnSpPr>
        <xdr:cNvPr id="75" name="Conector drept 74">
          <a:extLst>
            <a:ext uri="{FF2B5EF4-FFF2-40B4-BE49-F238E27FC236}">
              <a16:creationId xmlns:a16="http://schemas.microsoft.com/office/drawing/2014/main" id="{2AD597E8-B26F-4006-914C-12C12BC95D92}"/>
            </a:ext>
          </a:extLst>
        </xdr:cNvPr>
        <xdr:cNvCxnSpPr/>
      </xdr:nvCxnSpPr>
      <xdr:spPr>
        <a:xfrm flipV="1">
          <a:off x="5283868" y="6368717"/>
          <a:ext cx="2006" cy="5051257"/>
        </a:xfrm>
        <a:prstGeom prst="line">
          <a:avLst/>
        </a:prstGeom>
        <a:ln w="28575">
          <a:tailEnd type="stealth"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64168</xdr:colOff>
      <xdr:row>35</xdr:row>
      <xdr:rowOff>54144</xdr:rowOff>
    </xdr:from>
    <xdr:to>
      <xdr:col>12</xdr:col>
      <xdr:colOff>90237</xdr:colOff>
      <xdr:row>62</xdr:row>
      <xdr:rowOff>140369</xdr:rowOff>
    </xdr:to>
    <xdr:cxnSp macro="">
      <xdr:nvCxnSpPr>
        <xdr:cNvPr id="76" name="Conector drept 75">
          <a:extLst>
            <a:ext uri="{FF2B5EF4-FFF2-40B4-BE49-F238E27FC236}">
              <a16:creationId xmlns:a16="http://schemas.microsoft.com/office/drawing/2014/main" id="{2E4FC4EA-5444-420D-9132-52C95DECC7E4}"/>
            </a:ext>
          </a:extLst>
        </xdr:cNvPr>
        <xdr:cNvCxnSpPr/>
      </xdr:nvCxnSpPr>
      <xdr:spPr>
        <a:xfrm flipH="1" flipV="1">
          <a:off x="7593931" y="6370723"/>
          <a:ext cx="26069" cy="5019172"/>
        </a:xfrm>
        <a:prstGeom prst="line">
          <a:avLst/>
        </a:prstGeom>
        <a:ln w="28575">
          <a:tailEnd type="stealth"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376989</xdr:colOff>
      <xdr:row>35</xdr:row>
      <xdr:rowOff>26070</xdr:rowOff>
    </xdr:from>
    <xdr:to>
      <xdr:col>15</xdr:col>
      <xdr:colOff>431131</xdr:colOff>
      <xdr:row>62</xdr:row>
      <xdr:rowOff>170448</xdr:rowOff>
    </xdr:to>
    <xdr:cxnSp macro="">
      <xdr:nvCxnSpPr>
        <xdr:cNvPr id="77" name="Conector drept 76">
          <a:extLst>
            <a:ext uri="{FF2B5EF4-FFF2-40B4-BE49-F238E27FC236}">
              <a16:creationId xmlns:a16="http://schemas.microsoft.com/office/drawing/2014/main" id="{06D5FDC2-C57F-4809-8838-763027B7EE2E}"/>
            </a:ext>
          </a:extLst>
        </xdr:cNvPr>
        <xdr:cNvCxnSpPr/>
      </xdr:nvCxnSpPr>
      <xdr:spPr>
        <a:xfrm flipH="1" flipV="1">
          <a:off x="9771647" y="6342649"/>
          <a:ext cx="54142" cy="5077325"/>
        </a:xfrm>
        <a:prstGeom prst="line">
          <a:avLst/>
        </a:prstGeom>
        <a:ln w="28575">
          <a:tailEnd type="stealth"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619626</xdr:colOff>
      <xdr:row>35</xdr:row>
      <xdr:rowOff>38102</xdr:rowOff>
    </xdr:from>
    <xdr:to>
      <xdr:col>19</xdr:col>
      <xdr:colOff>50132</xdr:colOff>
      <xdr:row>63</xdr:row>
      <xdr:rowOff>10026</xdr:rowOff>
    </xdr:to>
    <xdr:cxnSp macro="">
      <xdr:nvCxnSpPr>
        <xdr:cNvPr id="78" name="Conector drept 77">
          <a:extLst>
            <a:ext uri="{FF2B5EF4-FFF2-40B4-BE49-F238E27FC236}">
              <a16:creationId xmlns:a16="http://schemas.microsoft.com/office/drawing/2014/main" id="{33771A77-2896-4263-8F53-B4D15624B9D9}"/>
            </a:ext>
          </a:extLst>
        </xdr:cNvPr>
        <xdr:cNvCxnSpPr/>
      </xdr:nvCxnSpPr>
      <xdr:spPr>
        <a:xfrm flipH="1" flipV="1">
          <a:off x="11879179" y="6354681"/>
          <a:ext cx="52137" cy="5085345"/>
        </a:xfrm>
        <a:prstGeom prst="line">
          <a:avLst/>
        </a:prstGeom>
        <a:ln w="28575">
          <a:tailEnd type="stealth"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180473</xdr:colOff>
      <xdr:row>35</xdr:row>
      <xdr:rowOff>40107</xdr:rowOff>
    </xdr:from>
    <xdr:to>
      <xdr:col>22</xdr:col>
      <xdr:colOff>240632</xdr:colOff>
      <xdr:row>62</xdr:row>
      <xdr:rowOff>170448</xdr:rowOff>
    </xdr:to>
    <xdr:cxnSp macro="">
      <xdr:nvCxnSpPr>
        <xdr:cNvPr id="79" name="Conector drept 78">
          <a:extLst>
            <a:ext uri="{FF2B5EF4-FFF2-40B4-BE49-F238E27FC236}">
              <a16:creationId xmlns:a16="http://schemas.microsoft.com/office/drawing/2014/main" id="{6E9D26BB-14A9-41F7-AA0A-FFECBDA3F828}"/>
            </a:ext>
          </a:extLst>
        </xdr:cNvPr>
        <xdr:cNvCxnSpPr/>
      </xdr:nvCxnSpPr>
      <xdr:spPr>
        <a:xfrm flipH="1" flipV="1">
          <a:off x="13926552" y="6356686"/>
          <a:ext cx="60159" cy="5063288"/>
        </a:xfrm>
        <a:prstGeom prst="line">
          <a:avLst/>
        </a:prstGeom>
        <a:ln w="28575">
          <a:tailEnd type="stealth"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483268</xdr:colOff>
      <xdr:row>35</xdr:row>
      <xdr:rowOff>52138</xdr:rowOff>
    </xdr:from>
    <xdr:to>
      <xdr:col>26</xdr:col>
      <xdr:colOff>40105</xdr:colOff>
      <xdr:row>62</xdr:row>
      <xdr:rowOff>160421</xdr:rowOff>
    </xdr:to>
    <xdr:cxnSp macro="">
      <xdr:nvCxnSpPr>
        <xdr:cNvPr id="80" name="Conector drept 79">
          <a:extLst>
            <a:ext uri="{FF2B5EF4-FFF2-40B4-BE49-F238E27FC236}">
              <a16:creationId xmlns:a16="http://schemas.microsoft.com/office/drawing/2014/main" id="{C3EF8172-BA1E-4BE7-BCEA-E85598A223C2}"/>
            </a:ext>
          </a:extLst>
        </xdr:cNvPr>
        <xdr:cNvCxnSpPr/>
      </xdr:nvCxnSpPr>
      <xdr:spPr>
        <a:xfrm flipH="1" flipV="1">
          <a:off x="16094242" y="6368717"/>
          <a:ext cx="78205" cy="5041230"/>
        </a:xfrm>
        <a:prstGeom prst="line">
          <a:avLst/>
        </a:prstGeom>
        <a:ln w="28575">
          <a:tailEnd type="stealth"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620634</xdr:colOff>
      <xdr:row>21</xdr:row>
      <xdr:rowOff>150897</xdr:rowOff>
    </xdr:from>
    <xdr:to>
      <xdr:col>13</xdr:col>
      <xdr:colOff>202261</xdr:colOff>
      <xdr:row>24</xdr:row>
      <xdr:rowOff>48181</xdr:rowOff>
    </xdr:to>
    <xdr:sp macro="" textlink="$P$95">
      <xdr:nvSpPr>
        <xdr:cNvPr id="84" name="Formă liberă: formă 83">
          <a:extLst>
            <a:ext uri="{FF2B5EF4-FFF2-40B4-BE49-F238E27FC236}">
              <a16:creationId xmlns:a16="http://schemas.microsoft.com/office/drawing/2014/main" id="{1E4DA545-C375-4D3D-9C9E-DBFFA496AA84}"/>
            </a:ext>
          </a:extLst>
        </xdr:cNvPr>
        <xdr:cNvSpPr/>
      </xdr:nvSpPr>
      <xdr:spPr>
        <a:xfrm>
          <a:off x="6816897" y="3940844"/>
          <a:ext cx="1446522" cy="438705"/>
        </a:xfrm>
        <a:custGeom>
          <a:avLst/>
          <a:gdLst>
            <a:gd name="connsiteX0" fmla="*/ 0 w 1417459"/>
            <a:gd name="connsiteY0" fmla="*/ 0 h 467014"/>
            <a:gd name="connsiteX1" fmla="*/ 1417459 w 1417459"/>
            <a:gd name="connsiteY1" fmla="*/ 0 h 467014"/>
            <a:gd name="connsiteX2" fmla="*/ 1417459 w 1417459"/>
            <a:gd name="connsiteY2" fmla="*/ 467014 h 467014"/>
            <a:gd name="connsiteX3" fmla="*/ 0 w 1417459"/>
            <a:gd name="connsiteY3" fmla="*/ 467014 h 467014"/>
            <a:gd name="connsiteX4" fmla="*/ 0 w 1417459"/>
            <a:gd name="connsiteY4" fmla="*/ 0 h 467014"/>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417459" h="467014">
              <a:moveTo>
                <a:pt x="0" y="0"/>
              </a:moveTo>
              <a:lnTo>
                <a:pt x="1417459" y="0"/>
              </a:lnTo>
              <a:lnTo>
                <a:pt x="1417459" y="467014"/>
              </a:lnTo>
              <a:lnTo>
                <a:pt x="0" y="467014"/>
              </a:lnTo>
              <a:lnTo>
                <a:pt x="0" y="0"/>
              </a:lnTo>
              <a:close/>
            </a:path>
          </a:pathLst>
        </a:custGeom>
        <a:solidFill>
          <a:schemeClr val="accent1">
            <a:lumMod val="20000"/>
            <a:lumOff val="80000"/>
            <a:alpha val="90000"/>
          </a:schemeClr>
        </a:solidFill>
        <a:ln>
          <a:solidFill>
            <a:srgbClr val="0070C0"/>
          </a:solidFill>
        </a:ln>
        <a:scene3d>
          <a:camera prst="orthographicFront"/>
          <a:lightRig rig="threePt" dir="t">
            <a:rot lat="0" lon="0" rev="7500000"/>
          </a:lightRig>
        </a:scene3d>
        <a:sp3d z="152400" extrusionH="63500" prstMaterial="dkEdge">
          <a:bevelT w="135400" h="16350" prst="relaxedInset"/>
          <a:contourClr>
            <a:schemeClr val="bg1"/>
          </a:contourClr>
        </a:sp3d>
      </xdr:spPr>
      <xdr:style>
        <a:lnRef idx="1">
          <a:schemeClr val="accent4">
            <a:hueOff val="0"/>
            <a:satOff val="0"/>
            <a:lumOff val="0"/>
            <a:alphaOff val="0"/>
          </a:schemeClr>
        </a:lnRef>
        <a:fillRef idx="1">
          <a:schemeClr val="lt1">
            <a:alpha val="90000"/>
            <a:hueOff val="0"/>
            <a:satOff val="0"/>
            <a:lumOff val="0"/>
            <a:alphaOff val="0"/>
          </a:schemeClr>
        </a:fillRef>
        <a:effectRef idx="2">
          <a:schemeClr val="lt1">
            <a:alpha val="90000"/>
            <a:hueOff val="0"/>
            <a:satOff val="0"/>
            <a:lumOff val="0"/>
            <a:alphaOff val="0"/>
          </a:schemeClr>
        </a:effectRef>
        <a:fontRef idx="minor">
          <a:schemeClr val="dk1">
            <a:hueOff val="0"/>
            <a:satOff val="0"/>
            <a:lumOff val="0"/>
            <a:alphaOff val="0"/>
          </a:schemeClr>
        </a:fontRef>
      </xdr:style>
      <xdr:txBody>
        <a:bodyPr spcFirstLastPara="0" vert="horz" wrap="square" lIns="78740" tIns="19685" rIns="78740" bIns="19685" numCol="1" spcCol="1270" anchor="ctr" anchorCtr="0">
          <a:noAutofit/>
        </a:bodyPr>
        <a:lstStyle/>
        <a:p>
          <a:pPr marL="0" lvl="0" indent="0" algn="ctr" defTabSz="1377950">
            <a:lnSpc>
              <a:spcPct val="90000"/>
            </a:lnSpc>
            <a:spcBef>
              <a:spcPct val="0"/>
            </a:spcBef>
            <a:spcAft>
              <a:spcPct val="35000"/>
            </a:spcAft>
            <a:buNone/>
          </a:pPr>
          <a:fld id="{2487F4E0-E262-461F-B610-1B38C432E54C}" type="TxLink">
            <a:rPr lang="en-US" sz="1400" b="1" i="0" u="none" strike="noStrike" kern="1200">
              <a:solidFill>
                <a:srgbClr val="000000"/>
              </a:solidFill>
              <a:latin typeface="Calibri"/>
              <a:ea typeface="+mn-ea"/>
              <a:cs typeface="Calibri"/>
            </a:rPr>
            <a:pPr marL="0" lvl="0" indent="0" algn="ctr" defTabSz="1377950">
              <a:lnSpc>
                <a:spcPct val="90000"/>
              </a:lnSpc>
              <a:spcBef>
                <a:spcPct val="0"/>
              </a:spcBef>
              <a:spcAft>
                <a:spcPct val="35000"/>
              </a:spcAft>
              <a:buNone/>
            </a:pPr>
            <a:t>0</a:t>
          </a:fld>
          <a:endParaRPr lang="en-US" sz="1400" b="1" i="0" u="none" strike="noStrike" kern="1200">
            <a:solidFill>
              <a:srgbClr val="000000"/>
            </a:solidFill>
            <a:latin typeface="Calibri"/>
            <a:ea typeface="+mn-ea"/>
            <a:cs typeface="Calibri"/>
          </a:endParaRPr>
        </a:p>
      </xdr:txBody>
    </xdr:sp>
    <xdr:clientData/>
  </xdr:twoCellAnchor>
  <xdr:twoCellAnchor>
    <xdr:from>
      <xdr:col>14</xdr:col>
      <xdr:colOff>239634</xdr:colOff>
      <xdr:row>21</xdr:row>
      <xdr:rowOff>150897</xdr:rowOff>
    </xdr:from>
    <xdr:to>
      <xdr:col>16</xdr:col>
      <xdr:colOff>442893</xdr:colOff>
      <xdr:row>24</xdr:row>
      <xdr:rowOff>48964</xdr:rowOff>
    </xdr:to>
    <xdr:sp macro="" textlink="$R$95">
      <xdr:nvSpPr>
        <xdr:cNvPr id="85" name="Formă liberă: formă 84">
          <a:extLst>
            <a:ext uri="{FF2B5EF4-FFF2-40B4-BE49-F238E27FC236}">
              <a16:creationId xmlns:a16="http://schemas.microsoft.com/office/drawing/2014/main" id="{4A109946-6EE1-45B2-933E-751222F3F932}"/>
            </a:ext>
          </a:extLst>
        </xdr:cNvPr>
        <xdr:cNvSpPr/>
      </xdr:nvSpPr>
      <xdr:spPr>
        <a:xfrm>
          <a:off x="8922423" y="3940844"/>
          <a:ext cx="1446523" cy="439488"/>
        </a:xfrm>
        <a:custGeom>
          <a:avLst/>
          <a:gdLst>
            <a:gd name="connsiteX0" fmla="*/ 0 w 1417459"/>
            <a:gd name="connsiteY0" fmla="*/ 0 h 491137"/>
            <a:gd name="connsiteX1" fmla="*/ 1417459 w 1417459"/>
            <a:gd name="connsiteY1" fmla="*/ 0 h 491137"/>
            <a:gd name="connsiteX2" fmla="*/ 1417459 w 1417459"/>
            <a:gd name="connsiteY2" fmla="*/ 491137 h 491137"/>
            <a:gd name="connsiteX3" fmla="*/ 0 w 1417459"/>
            <a:gd name="connsiteY3" fmla="*/ 491137 h 491137"/>
            <a:gd name="connsiteX4" fmla="*/ 0 w 1417459"/>
            <a:gd name="connsiteY4" fmla="*/ 0 h 49113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417459" h="491137">
              <a:moveTo>
                <a:pt x="0" y="0"/>
              </a:moveTo>
              <a:lnTo>
                <a:pt x="1417459" y="0"/>
              </a:lnTo>
              <a:lnTo>
                <a:pt x="1417459" y="491137"/>
              </a:lnTo>
              <a:lnTo>
                <a:pt x="0" y="491137"/>
              </a:lnTo>
              <a:lnTo>
                <a:pt x="0" y="0"/>
              </a:lnTo>
              <a:close/>
            </a:path>
          </a:pathLst>
        </a:custGeom>
        <a:solidFill>
          <a:schemeClr val="accent1">
            <a:lumMod val="20000"/>
            <a:lumOff val="80000"/>
            <a:alpha val="90000"/>
          </a:schemeClr>
        </a:solidFill>
        <a:ln>
          <a:solidFill>
            <a:srgbClr val="0070C0"/>
          </a:solidFill>
        </a:ln>
        <a:scene3d>
          <a:camera prst="orthographicFront"/>
          <a:lightRig rig="threePt" dir="t">
            <a:rot lat="0" lon="0" rev="7500000"/>
          </a:lightRig>
        </a:scene3d>
        <a:sp3d z="152400" extrusionH="63500" prstMaterial="dkEdge">
          <a:bevelT w="135400" h="16350" prst="relaxedInset"/>
          <a:contourClr>
            <a:schemeClr val="bg1"/>
          </a:contourClr>
        </a:sp3d>
      </xdr:spPr>
      <xdr:style>
        <a:lnRef idx="1">
          <a:schemeClr val="accent4">
            <a:hueOff val="0"/>
            <a:satOff val="0"/>
            <a:lumOff val="0"/>
            <a:alphaOff val="0"/>
          </a:schemeClr>
        </a:lnRef>
        <a:fillRef idx="1">
          <a:schemeClr val="lt1">
            <a:alpha val="90000"/>
            <a:hueOff val="0"/>
            <a:satOff val="0"/>
            <a:lumOff val="0"/>
            <a:alphaOff val="0"/>
          </a:schemeClr>
        </a:fillRef>
        <a:effectRef idx="2">
          <a:schemeClr val="lt1">
            <a:alpha val="90000"/>
            <a:hueOff val="0"/>
            <a:satOff val="0"/>
            <a:lumOff val="0"/>
            <a:alphaOff val="0"/>
          </a:schemeClr>
        </a:effectRef>
        <a:fontRef idx="minor">
          <a:schemeClr val="dk1">
            <a:hueOff val="0"/>
            <a:satOff val="0"/>
            <a:lumOff val="0"/>
            <a:alphaOff val="0"/>
          </a:schemeClr>
        </a:fontRef>
      </xdr:style>
      <xdr:txBody>
        <a:bodyPr spcFirstLastPara="0" vert="horz" wrap="square" lIns="78740" tIns="19685" rIns="78740" bIns="19685" numCol="1" spcCol="1270" anchor="ctr" anchorCtr="0">
          <a:noAutofit/>
        </a:bodyPr>
        <a:lstStyle/>
        <a:p>
          <a:pPr marL="0" lvl="0" indent="0" algn="ctr" defTabSz="1377950">
            <a:lnSpc>
              <a:spcPct val="90000"/>
            </a:lnSpc>
            <a:spcBef>
              <a:spcPct val="0"/>
            </a:spcBef>
            <a:spcAft>
              <a:spcPct val="35000"/>
            </a:spcAft>
            <a:buNone/>
          </a:pPr>
          <a:fld id="{707B99B7-33B6-42C7-B89E-D4C94B00862A}" type="TxLink">
            <a:rPr lang="en-US" sz="1400" b="1" i="0" u="none" strike="noStrike" kern="1200">
              <a:solidFill>
                <a:srgbClr val="000000"/>
              </a:solidFill>
              <a:latin typeface="Calibri"/>
              <a:ea typeface="+mn-ea"/>
              <a:cs typeface="Calibri"/>
            </a:rPr>
            <a:pPr marL="0" lvl="0" indent="0" algn="ctr" defTabSz="1377950">
              <a:lnSpc>
                <a:spcPct val="90000"/>
              </a:lnSpc>
              <a:spcBef>
                <a:spcPct val="0"/>
              </a:spcBef>
              <a:spcAft>
                <a:spcPct val="35000"/>
              </a:spcAft>
              <a:buNone/>
            </a:pPr>
            <a:t>0</a:t>
          </a:fld>
          <a:endParaRPr lang="en-US" sz="1400" b="1" i="0" u="none" strike="noStrike" kern="1200">
            <a:solidFill>
              <a:srgbClr val="000000"/>
            </a:solidFill>
            <a:latin typeface="Calibri"/>
            <a:ea typeface="+mn-ea"/>
            <a:cs typeface="Calibri"/>
          </a:endParaRPr>
        </a:p>
      </xdr:txBody>
    </xdr:sp>
    <xdr:clientData/>
  </xdr:twoCellAnchor>
  <xdr:twoCellAnchor>
    <xdr:from>
      <xdr:col>17</xdr:col>
      <xdr:colOff>450186</xdr:colOff>
      <xdr:row>21</xdr:row>
      <xdr:rowOff>170951</xdr:rowOff>
    </xdr:from>
    <xdr:to>
      <xdr:col>20</xdr:col>
      <xdr:colOff>31813</xdr:colOff>
      <xdr:row>24</xdr:row>
      <xdr:rowOff>39486</xdr:rowOff>
    </xdr:to>
    <xdr:sp macro="" textlink="$T$95">
      <xdr:nvSpPr>
        <xdr:cNvPr id="86" name="Formă liberă: formă 85">
          <a:extLst>
            <a:ext uri="{FF2B5EF4-FFF2-40B4-BE49-F238E27FC236}">
              <a16:creationId xmlns:a16="http://schemas.microsoft.com/office/drawing/2014/main" id="{A283A22C-5025-4D19-A949-FF81D3F8AFC3}"/>
            </a:ext>
          </a:extLst>
        </xdr:cNvPr>
        <xdr:cNvSpPr/>
      </xdr:nvSpPr>
      <xdr:spPr>
        <a:xfrm>
          <a:off x="10997870" y="3960898"/>
          <a:ext cx="1446522" cy="409956"/>
        </a:xfrm>
        <a:custGeom>
          <a:avLst/>
          <a:gdLst>
            <a:gd name="connsiteX0" fmla="*/ 0 w 1417459"/>
            <a:gd name="connsiteY0" fmla="*/ 0 h 459158"/>
            <a:gd name="connsiteX1" fmla="*/ 1417459 w 1417459"/>
            <a:gd name="connsiteY1" fmla="*/ 0 h 459158"/>
            <a:gd name="connsiteX2" fmla="*/ 1417459 w 1417459"/>
            <a:gd name="connsiteY2" fmla="*/ 459158 h 459158"/>
            <a:gd name="connsiteX3" fmla="*/ 0 w 1417459"/>
            <a:gd name="connsiteY3" fmla="*/ 459158 h 459158"/>
            <a:gd name="connsiteX4" fmla="*/ 0 w 1417459"/>
            <a:gd name="connsiteY4" fmla="*/ 0 h 459158"/>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417459" h="459158">
              <a:moveTo>
                <a:pt x="0" y="0"/>
              </a:moveTo>
              <a:lnTo>
                <a:pt x="1417459" y="0"/>
              </a:lnTo>
              <a:lnTo>
                <a:pt x="1417459" y="459158"/>
              </a:lnTo>
              <a:lnTo>
                <a:pt x="0" y="459158"/>
              </a:lnTo>
              <a:lnTo>
                <a:pt x="0" y="0"/>
              </a:lnTo>
              <a:close/>
            </a:path>
          </a:pathLst>
        </a:custGeom>
        <a:solidFill>
          <a:schemeClr val="accent1">
            <a:lumMod val="20000"/>
            <a:lumOff val="80000"/>
            <a:alpha val="90000"/>
          </a:schemeClr>
        </a:solidFill>
        <a:ln>
          <a:solidFill>
            <a:srgbClr val="0070C0"/>
          </a:solidFill>
        </a:ln>
        <a:scene3d>
          <a:camera prst="orthographicFront"/>
          <a:lightRig rig="threePt" dir="t">
            <a:rot lat="0" lon="0" rev="7500000"/>
          </a:lightRig>
        </a:scene3d>
        <a:sp3d z="152400" extrusionH="63500" prstMaterial="dkEdge">
          <a:bevelT w="135400" h="16350" prst="relaxedInset"/>
          <a:contourClr>
            <a:schemeClr val="bg1"/>
          </a:contourClr>
        </a:sp3d>
      </xdr:spPr>
      <xdr:style>
        <a:lnRef idx="1">
          <a:schemeClr val="accent4">
            <a:hueOff val="0"/>
            <a:satOff val="0"/>
            <a:lumOff val="0"/>
            <a:alphaOff val="0"/>
          </a:schemeClr>
        </a:lnRef>
        <a:fillRef idx="1">
          <a:schemeClr val="lt1">
            <a:alpha val="90000"/>
            <a:hueOff val="0"/>
            <a:satOff val="0"/>
            <a:lumOff val="0"/>
            <a:alphaOff val="0"/>
          </a:schemeClr>
        </a:fillRef>
        <a:effectRef idx="2">
          <a:schemeClr val="lt1">
            <a:alpha val="90000"/>
            <a:hueOff val="0"/>
            <a:satOff val="0"/>
            <a:lumOff val="0"/>
            <a:alphaOff val="0"/>
          </a:schemeClr>
        </a:effectRef>
        <a:fontRef idx="minor">
          <a:schemeClr val="dk1">
            <a:hueOff val="0"/>
            <a:satOff val="0"/>
            <a:lumOff val="0"/>
            <a:alphaOff val="0"/>
          </a:schemeClr>
        </a:fontRef>
      </xdr:style>
      <xdr:txBody>
        <a:bodyPr spcFirstLastPara="0" vert="horz" wrap="square" lIns="78740" tIns="19685" rIns="78740" bIns="19685" numCol="1" spcCol="1270" anchor="ctr" anchorCtr="0">
          <a:noAutofit/>
        </a:bodyPr>
        <a:lstStyle/>
        <a:p>
          <a:pPr marL="0" lvl="0" indent="0" algn="ctr" defTabSz="1377950">
            <a:lnSpc>
              <a:spcPct val="90000"/>
            </a:lnSpc>
            <a:spcBef>
              <a:spcPct val="0"/>
            </a:spcBef>
            <a:spcAft>
              <a:spcPct val="35000"/>
            </a:spcAft>
            <a:buNone/>
          </a:pPr>
          <a:fld id="{2B42EED7-87B7-40DC-BDF3-D0DC1D99B4DC}" type="TxLink">
            <a:rPr lang="en-US" sz="1400" b="1" i="0" u="none" strike="noStrike" kern="1200">
              <a:solidFill>
                <a:srgbClr val="000000"/>
              </a:solidFill>
              <a:latin typeface="Calibri"/>
              <a:ea typeface="+mn-ea"/>
              <a:cs typeface="Calibri"/>
            </a:rPr>
            <a:pPr marL="0" lvl="0" indent="0" algn="ctr" defTabSz="1377950">
              <a:lnSpc>
                <a:spcPct val="90000"/>
              </a:lnSpc>
              <a:spcBef>
                <a:spcPct val="0"/>
              </a:spcBef>
              <a:spcAft>
                <a:spcPct val="35000"/>
              </a:spcAft>
              <a:buNone/>
            </a:pPr>
            <a:t>#REF!</a:t>
          </a:fld>
          <a:endParaRPr lang="en-US" sz="1400" b="1" i="0" u="none" strike="noStrike" kern="1200">
            <a:solidFill>
              <a:srgbClr val="000000"/>
            </a:solidFill>
            <a:latin typeface="Calibri"/>
            <a:ea typeface="+mn-ea"/>
            <a:cs typeface="Calibri"/>
          </a:endParaRPr>
        </a:p>
      </xdr:txBody>
    </xdr:sp>
    <xdr:clientData/>
  </xdr:twoCellAnchor>
  <xdr:twoCellAnchor>
    <xdr:from>
      <xdr:col>21</xdr:col>
      <xdr:colOff>39107</xdr:colOff>
      <xdr:row>21</xdr:row>
      <xdr:rowOff>140871</xdr:rowOff>
    </xdr:from>
    <xdr:to>
      <xdr:col>23</xdr:col>
      <xdr:colOff>242366</xdr:colOff>
      <xdr:row>24</xdr:row>
      <xdr:rowOff>45833</xdr:rowOff>
    </xdr:to>
    <xdr:sp macro="" textlink="$V$95">
      <xdr:nvSpPr>
        <xdr:cNvPr id="87" name="Formă liberă: formă 86">
          <a:extLst>
            <a:ext uri="{FF2B5EF4-FFF2-40B4-BE49-F238E27FC236}">
              <a16:creationId xmlns:a16="http://schemas.microsoft.com/office/drawing/2014/main" id="{D0B2A35C-2E86-426B-ABFA-CD54F3F24F59}"/>
            </a:ext>
          </a:extLst>
        </xdr:cNvPr>
        <xdr:cNvSpPr/>
      </xdr:nvSpPr>
      <xdr:spPr>
        <a:xfrm>
          <a:off x="13073318" y="3930818"/>
          <a:ext cx="1446522" cy="446383"/>
        </a:xfrm>
        <a:custGeom>
          <a:avLst/>
          <a:gdLst>
            <a:gd name="connsiteX0" fmla="*/ 0 w 1417459"/>
            <a:gd name="connsiteY0" fmla="*/ 0 h 366617"/>
            <a:gd name="connsiteX1" fmla="*/ 1417459 w 1417459"/>
            <a:gd name="connsiteY1" fmla="*/ 0 h 366617"/>
            <a:gd name="connsiteX2" fmla="*/ 1417459 w 1417459"/>
            <a:gd name="connsiteY2" fmla="*/ 366617 h 366617"/>
            <a:gd name="connsiteX3" fmla="*/ 0 w 1417459"/>
            <a:gd name="connsiteY3" fmla="*/ 366617 h 366617"/>
            <a:gd name="connsiteX4" fmla="*/ 0 w 1417459"/>
            <a:gd name="connsiteY4" fmla="*/ 0 h 3666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417459" h="366617">
              <a:moveTo>
                <a:pt x="0" y="0"/>
              </a:moveTo>
              <a:lnTo>
                <a:pt x="1417459" y="0"/>
              </a:lnTo>
              <a:lnTo>
                <a:pt x="1417459" y="366617"/>
              </a:lnTo>
              <a:lnTo>
                <a:pt x="0" y="366617"/>
              </a:lnTo>
              <a:lnTo>
                <a:pt x="0" y="0"/>
              </a:lnTo>
              <a:close/>
            </a:path>
          </a:pathLst>
        </a:custGeom>
        <a:solidFill>
          <a:schemeClr val="accent1">
            <a:lumMod val="20000"/>
            <a:lumOff val="80000"/>
            <a:alpha val="90000"/>
          </a:schemeClr>
        </a:solidFill>
        <a:ln>
          <a:solidFill>
            <a:srgbClr val="0070C0"/>
          </a:solidFill>
        </a:ln>
        <a:scene3d>
          <a:camera prst="orthographicFront"/>
          <a:lightRig rig="threePt" dir="t">
            <a:rot lat="0" lon="0" rev="7500000"/>
          </a:lightRig>
        </a:scene3d>
        <a:sp3d z="152400" extrusionH="63500" prstMaterial="dkEdge">
          <a:bevelT w="135400" h="16350" prst="relaxedInset"/>
          <a:contourClr>
            <a:schemeClr val="bg1"/>
          </a:contourClr>
        </a:sp3d>
      </xdr:spPr>
      <xdr:style>
        <a:lnRef idx="1">
          <a:schemeClr val="accent4">
            <a:hueOff val="0"/>
            <a:satOff val="0"/>
            <a:lumOff val="0"/>
            <a:alphaOff val="0"/>
          </a:schemeClr>
        </a:lnRef>
        <a:fillRef idx="1">
          <a:schemeClr val="lt1">
            <a:alpha val="90000"/>
            <a:hueOff val="0"/>
            <a:satOff val="0"/>
            <a:lumOff val="0"/>
            <a:alphaOff val="0"/>
          </a:schemeClr>
        </a:fillRef>
        <a:effectRef idx="2">
          <a:schemeClr val="lt1">
            <a:alpha val="90000"/>
            <a:hueOff val="0"/>
            <a:satOff val="0"/>
            <a:lumOff val="0"/>
            <a:alphaOff val="0"/>
          </a:schemeClr>
        </a:effectRef>
        <a:fontRef idx="minor">
          <a:schemeClr val="dk1">
            <a:hueOff val="0"/>
            <a:satOff val="0"/>
            <a:lumOff val="0"/>
            <a:alphaOff val="0"/>
          </a:schemeClr>
        </a:fontRef>
      </xdr:style>
      <xdr:txBody>
        <a:bodyPr spcFirstLastPara="0" vert="horz" wrap="square" lIns="78740" tIns="19685" rIns="78740" bIns="19685" numCol="1" spcCol="1270" anchor="ctr" anchorCtr="0">
          <a:noAutofit/>
        </a:bodyPr>
        <a:lstStyle/>
        <a:p>
          <a:pPr marL="0" lvl="0" indent="0" algn="ctr" defTabSz="1377950">
            <a:lnSpc>
              <a:spcPct val="90000"/>
            </a:lnSpc>
            <a:spcBef>
              <a:spcPct val="0"/>
            </a:spcBef>
            <a:spcAft>
              <a:spcPct val="35000"/>
            </a:spcAft>
            <a:buNone/>
          </a:pPr>
          <a:fld id="{A01AAB9B-5F0D-402B-B8B5-E1F677BB8492}" type="TxLink">
            <a:rPr lang="en-US" sz="1400" b="1" i="0" u="none" strike="noStrike" kern="1200">
              <a:solidFill>
                <a:srgbClr val="000000"/>
              </a:solidFill>
              <a:latin typeface="Calibri"/>
              <a:ea typeface="+mn-ea"/>
              <a:cs typeface="Calibri"/>
            </a:rPr>
            <a:pPr marL="0" lvl="0" indent="0" algn="ctr" defTabSz="1377950">
              <a:lnSpc>
                <a:spcPct val="90000"/>
              </a:lnSpc>
              <a:spcBef>
                <a:spcPct val="0"/>
              </a:spcBef>
              <a:spcAft>
                <a:spcPct val="35000"/>
              </a:spcAft>
              <a:buNone/>
            </a:pPr>
            <a:t>0</a:t>
          </a:fld>
          <a:endParaRPr lang="en-US" sz="1400" b="1" i="0" u="none" strike="noStrike" kern="1200">
            <a:solidFill>
              <a:srgbClr val="000000"/>
            </a:solidFill>
            <a:latin typeface="Calibri"/>
            <a:ea typeface="+mn-ea"/>
            <a:cs typeface="Calibri"/>
          </a:endParaRPr>
        </a:p>
      </xdr:txBody>
    </xdr:sp>
    <xdr:clientData/>
  </xdr:twoCellAnchor>
  <xdr:twoCellAnchor>
    <xdr:from>
      <xdr:col>24</xdr:col>
      <xdr:colOff>349922</xdr:colOff>
      <xdr:row>21</xdr:row>
      <xdr:rowOff>150898</xdr:rowOff>
    </xdr:from>
    <xdr:to>
      <xdr:col>26</xdr:col>
      <xdr:colOff>563124</xdr:colOff>
      <xdr:row>24</xdr:row>
      <xdr:rowOff>41635</xdr:rowOff>
    </xdr:to>
    <xdr:sp macro="" textlink="$X$95">
      <xdr:nvSpPr>
        <xdr:cNvPr id="88" name="Formă liberă: formă 87">
          <a:extLst>
            <a:ext uri="{FF2B5EF4-FFF2-40B4-BE49-F238E27FC236}">
              <a16:creationId xmlns:a16="http://schemas.microsoft.com/office/drawing/2014/main" id="{17E5C8E6-2468-4FFD-A83A-AE4B2A1F8921}"/>
            </a:ext>
          </a:extLst>
        </xdr:cNvPr>
        <xdr:cNvSpPr/>
      </xdr:nvSpPr>
      <xdr:spPr>
        <a:xfrm>
          <a:off x="15249027" y="3940845"/>
          <a:ext cx="1356202" cy="432158"/>
        </a:xfrm>
        <a:custGeom>
          <a:avLst/>
          <a:gdLst>
            <a:gd name="connsiteX0" fmla="*/ 0 w 1417459"/>
            <a:gd name="connsiteY0" fmla="*/ 0 h 371352"/>
            <a:gd name="connsiteX1" fmla="*/ 1417459 w 1417459"/>
            <a:gd name="connsiteY1" fmla="*/ 0 h 371352"/>
            <a:gd name="connsiteX2" fmla="*/ 1417459 w 1417459"/>
            <a:gd name="connsiteY2" fmla="*/ 371352 h 371352"/>
            <a:gd name="connsiteX3" fmla="*/ 0 w 1417459"/>
            <a:gd name="connsiteY3" fmla="*/ 371352 h 371352"/>
            <a:gd name="connsiteX4" fmla="*/ 0 w 1417459"/>
            <a:gd name="connsiteY4" fmla="*/ 0 h 371352"/>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417459" h="371352">
              <a:moveTo>
                <a:pt x="0" y="0"/>
              </a:moveTo>
              <a:lnTo>
                <a:pt x="1417459" y="0"/>
              </a:lnTo>
              <a:lnTo>
                <a:pt x="1417459" y="371352"/>
              </a:lnTo>
              <a:lnTo>
                <a:pt x="0" y="371352"/>
              </a:lnTo>
              <a:lnTo>
                <a:pt x="0" y="0"/>
              </a:lnTo>
              <a:close/>
            </a:path>
          </a:pathLst>
        </a:custGeom>
        <a:solidFill>
          <a:schemeClr val="accent1">
            <a:lumMod val="20000"/>
            <a:lumOff val="80000"/>
            <a:alpha val="90000"/>
          </a:schemeClr>
        </a:solidFill>
        <a:ln>
          <a:solidFill>
            <a:srgbClr val="0070C0"/>
          </a:solidFill>
        </a:ln>
        <a:scene3d>
          <a:camera prst="orthographicFront"/>
          <a:lightRig rig="threePt" dir="t">
            <a:rot lat="0" lon="0" rev="7500000"/>
          </a:lightRig>
        </a:scene3d>
        <a:sp3d z="152400" extrusionH="63500" prstMaterial="dkEdge">
          <a:bevelT w="135400" h="16350" prst="relaxedInset"/>
          <a:contourClr>
            <a:schemeClr val="bg1"/>
          </a:contourClr>
        </a:sp3d>
      </xdr:spPr>
      <xdr:style>
        <a:lnRef idx="1">
          <a:schemeClr val="accent4">
            <a:hueOff val="0"/>
            <a:satOff val="0"/>
            <a:lumOff val="0"/>
            <a:alphaOff val="0"/>
          </a:schemeClr>
        </a:lnRef>
        <a:fillRef idx="1">
          <a:schemeClr val="lt1">
            <a:alpha val="90000"/>
            <a:hueOff val="0"/>
            <a:satOff val="0"/>
            <a:lumOff val="0"/>
            <a:alphaOff val="0"/>
          </a:schemeClr>
        </a:fillRef>
        <a:effectRef idx="2">
          <a:schemeClr val="lt1">
            <a:alpha val="90000"/>
            <a:hueOff val="0"/>
            <a:satOff val="0"/>
            <a:lumOff val="0"/>
            <a:alphaOff val="0"/>
          </a:schemeClr>
        </a:effectRef>
        <a:fontRef idx="minor">
          <a:schemeClr val="dk1">
            <a:hueOff val="0"/>
            <a:satOff val="0"/>
            <a:lumOff val="0"/>
            <a:alphaOff val="0"/>
          </a:schemeClr>
        </a:fontRef>
      </xdr:style>
      <xdr:txBody>
        <a:bodyPr spcFirstLastPara="0" vert="horz" wrap="square" lIns="78740" tIns="19685" rIns="78740" bIns="19685" numCol="1" spcCol="1270" anchor="ctr" anchorCtr="0">
          <a:noAutofit/>
        </a:bodyPr>
        <a:lstStyle/>
        <a:p>
          <a:pPr marL="0" lvl="0" indent="0" algn="ctr" defTabSz="1377950">
            <a:lnSpc>
              <a:spcPct val="90000"/>
            </a:lnSpc>
            <a:spcBef>
              <a:spcPct val="0"/>
            </a:spcBef>
            <a:spcAft>
              <a:spcPct val="35000"/>
            </a:spcAft>
            <a:buNone/>
          </a:pPr>
          <a:fld id="{55832710-2ADD-40E3-AF18-0E080F189E25}" type="TxLink">
            <a:rPr lang="en-US" sz="1400" b="1" i="0" u="none" strike="noStrike" kern="1200">
              <a:solidFill>
                <a:srgbClr val="000000"/>
              </a:solidFill>
              <a:latin typeface="Calibri"/>
              <a:ea typeface="+mn-ea"/>
              <a:cs typeface="Calibri"/>
            </a:rPr>
            <a:pPr marL="0" lvl="0" indent="0" algn="ctr" defTabSz="1377950">
              <a:lnSpc>
                <a:spcPct val="90000"/>
              </a:lnSpc>
              <a:spcBef>
                <a:spcPct val="0"/>
              </a:spcBef>
              <a:spcAft>
                <a:spcPct val="35000"/>
              </a:spcAft>
              <a:buNone/>
            </a:pPr>
            <a:t>#REF!</a:t>
          </a:fld>
          <a:endParaRPr lang="en-US" sz="1400" b="1" i="0" u="none" strike="noStrike" kern="1200">
            <a:solidFill>
              <a:srgbClr val="000000"/>
            </a:solidFill>
            <a:latin typeface="Calibri"/>
            <a:ea typeface="+mn-ea"/>
            <a:cs typeface="Calibri"/>
          </a:endParaRPr>
        </a:p>
      </xdr:txBody>
    </xdr:sp>
    <xdr:clientData/>
  </xdr:twoCellAnchor>
  <xdr:twoCellAnchor>
    <xdr:from>
      <xdr:col>4</xdr:col>
      <xdr:colOff>300789</xdr:colOff>
      <xdr:row>58</xdr:row>
      <xdr:rowOff>90237</xdr:rowOff>
    </xdr:from>
    <xdr:to>
      <xdr:col>5</xdr:col>
      <xdr:colOff>591552</xdr:colOff>
      <xdr:row>60</xdr:row>
      <xdr:rowOff>100264</xdr:rowOff>
    </xdr:to>
    <xdr:sp macro="" textlink="$H$87">
      <xdr:nvSpPr>
        <xdr:cNvPr id="89" name="Dreptunghi 88">
          <a:extLst>
            <a:ext uri="{FF2B5EF4-FFF2-40B4-BE49-F238E27FC236}">
              <a16:creationId xmlns:a16="http://schemas.microsoft.com/office/drawing/2014/main" id="{61972659-C4F8-5D5E-6F66-CCB3533E2BEB}"/>
            </a:ext>
          </a:extLst>
        </xdr:cNvPr>
        <xdr:cNvSpPr/>
      </xdr:nvSpPr>
      <xdr:spPr>
        <a:xfrm>
          <a:off x="2326105" y="10617869"/>
          <a:ext cx="1353552" cy="370974"/>
        </a:xfrm>
        <a:prstGeom prst="rect">
          <a:avLst/>
        </a:prstGeom>
        <a:solidFill>
          <a:schemeClr val="accent4">
            <a:lumMod val="20000"/>
            <a:lumOff val="80000"/>
            <a:alpha val="90000"/>
          </a:schemeClr>
        </a:solidFill>
        <a:scene3d>
          <a:camera prst="orthographicFront"/>
          <a:lightRig rig="threePt" dir="t">
            <a:rot lat="0" lon="0" rev="7500000"/>
          </a:lightRig>
        </a:scene3d>
        <a:sp3d z="152400" extrusionH="63500" prstMaterial="dkEdge">
          <a:bevelT w="135400" h="16350" prst="relaxedInset"/>
          <a:contourClr>
            <a:schemeClr val="bg1"/>
          </a:contourClr>
        </a:sp3d>
      </xdr:spPr>
      <xdr:style>
        <a:lnRef idx="1">
          <a:schemeClr val="accent4">
            <a:hueOff val="0"/>
            <a:satOff val="0"/>
            <a:lumOff val="0"/>
            <a:alphaOff val="0"/>
          </a:schemeClr>
        </a:lnRef>
        <a:fillRef idx="1">
          <a:schemeClr val="lt1">
            <a:alpha val="90000"/>
            <a:hueOff val="0"/>
            <a:satOff val="0"/>
            <a:lumOff val="0"/>
            <a:alphaOff val="0"/>
          </a:schemeClr>
        </a:fillRef>
        <a:effectRef idx="2">
          <a:schemeClr val="lt1">
            <a:alpha val="90000"/>
            <a:hueOff val="0"/>
            <a:satOff val="0"/>
            <a:lumOff val="0"/>
            <a:alphaOff val="0"/>
          </a:schemeClr>
        </a:effectRef>
        <a:fontRef idx="minor">
          <a:schemeClr val="dk1">
            <a:hueOff val="0"/>
            <a:satOff val="0"/>
            <a:lumOff val="0"/>
            <a:alphaOff val="0"/>
          </a:schemeClr>
        </a:fontRef>
      </xdr:style>
      <xdr:txBody>
        <a:bodyPr spcFirstLastPara="0" vert="horz" wrap="square" lIns="78740" tIns="19685" rIns="78740" bIns="19685" numCol="1" spcCol="1270" anchor="ctr" anchorCtr="0">
          <a:noAutofit/>
        </a:bodyPr>
        <a:lstStyle/>
        <a:p>
          <a:pPr marL="0" lvl="0" indent="0" algn="ctr" defTabSz="1377950">
            <a:lnSpc>
              <a:spcPct val="90000"/>
            </a:lnSpc>
            <a:spcBef>
              <a:spcPct val="0"/>
            </a:spcBef>
            <a:spcAft>
              <a:spcPct val="35000"/>
            </a:spcAft>
            <a:buNone/>
          </a:pPr>
          <a:fld id="{DCB37B8E-18D3-45B9-BFA1-8B0347883828}" type="TxLink">
            <a:rPr lang="en-US" sz="1400" b="1" i="0" u="none" strike="noStrike" kern="1200">
              <a:solidFill>
                <a:srgbClr val="000000"/>
              </a:solidFill>
              <a:latin typeface="Calibri"/>
              <a:ea typeface="+mn-ea"/>
              <a:cs typeface="Calibri"/>
            </a:rPr>
            <a:pPr marL="0" lvl="0" indent="0" algn="ctr" defTabSz="1377950">
              <a:lnSpc>
                <a:spcPct val="90000"/>
              </a:lnSpc>
              <a:spcBef>
                <a:spcPct val="0"/>
              </a:spcBef>
              <a:spcAft>
                <a:spcPct val="35000"/>
              </a:spcAft>
              <a:buNone/>
            </a:pPr>
            <a:t>0</a:t>
          </a:fld>
          <a:endParaRPr lang="ro-RO" sz="1800" b="1" i="0" u="none" strike="noStrike" kern="1200">
            <a:solidFill>
              <a:srgbClr val="000000"/>
            </a:solidFill>
            <a:latin typeface="Calibri"/>
            <a:ea typeface="+mn-ea"/>
            <a:cs typeface="Calibri"/>
          </a:endParaRPr>
        </a:p>
      </xdr:txBody>
    </xdr:sp>
    <xdr:clientData/>
  </xdr:twoCellAnchor>
  <xdr:twoCellAnchor>
    <xdr:from>
      <xdr:col>7</xdr:col>
      <xdr:colOff>272715</xdr:colOff>
      <xdr:row>58</xdr:row>
      <xdr:rowOff>62163</xdr:rowOff>
    </xdr:from>
    <xdr:to>
      <xdr:col>9</xdr:col>
      <xdr:colOff>383004</xdr:colOff>
      <xdr:row>60</xdr:row>
      <xdr:rowOff>72190</xdr:rowOff>
    </xdr:to>
    <xdr:sp macro="" textlink="$H$88">
      <xdr:nvSpPr>
        <xdr:cNvPr id="90" name="Dreptunghi 89">
          <a:extLst>
            <a:ext uri="{FF2B5EF4-FFF2-40B4-BE49-F238E27FC236}">
              <a16:creationId xmlns:a16="http://schemas.microsoft.com/office/drawing/2014/main" id="{0E445C1D-00C8-497D-ADAE-EDE84BF5BFFB}"/>
            </a:ext>
          </a:extLst>
        </xdr:cNvPr>
        <xdr:cNvSpPr/>
      </xdr:nvSpPr>
      <xdr:spPr>
        <a:xfrm>
          <a:off x="4604083" y="10589795"/>
          <a:ext cx="1353553" cy="370974"/>
        </a:xfrm>
        <a:prstGeom prst="rect">
          <a:avLst/>
        </a:prstGeom>
        <a:solidFill>
          <a:schemeClr val="accent4">
            <a:lumMod val="20000"/>
            <a:lumOff val="80000"/>
            <a:alpha val="90000"/>
          </a:schemeClr>
        </a:solidFill>
        <a:scene3d>
          <a:camera prst="orthographicFront"/>
          <a:lightRig rig="threePt" dir="t">
            <a:rot lat="0" lon="0" rev="7500000"/>
          </a:lightRig>
        </a:scene3d>
        <a:sp3d z="152400" extrusionH="63500" prstMaterial="dkEdge">
          <a:bevelT w="135400" h="16350" prst="relaxedInset"/>
          <a:contourClr>
            <a:schemeClr val="bg1"/>
          </a:contourClr>
        </a:sp3d>
      </xdr:spPr>
      <xdr:style>
        <a:lnRef idx="1">
          <a:schemeClr val="accent4">
            <a:hueOff val="0"/>
            <a:satOff val="0"/>
            <a:lumOff val="0"/>
            <a:alphaOff val="0"/>
          </a:schemeClr>
        </a:lnRef>
        <a:fillRef idx="1">
          <a:schemeClr val="lt1">
            <a:alpha val="90000"/>
            <a:hueOff val="0"/>
            <a:satOff val="0"/>
            <a:lumOff val="0"/>
            <a:alphaOff val="0"/>
          </a:schemeClr>
        </a:fillRef>
        <a:effectRef idx="2">
          <a:schemeClr val="lt1">
            <a:alpha val="90000"/>
            <a:hueOff val="0"/>
            <a:satOff val="0"/>
            <a:lumOff val="0"/>
            <a:alphaOff val="0"/>
          </a:schemeClr>
        </a:effectRef>
        <a:fontRef idx="minor">
          <a:schemeClr val="dk1">
            <a:hueOff val="0"/>
            <a:satOff val="0"/>
            <a:lumOff val="0"/>
            <a:alphaOff val="0"/>
          </a:schemeClr>
        </a:fontRef>
      </xdr:style>
      <xdr:txBody>
        <a:bodyPr spcFirstLastPara="0" vert="horz" wrap="square" lIns="78740" tIns="19685" rIns="78740" bIns="19685" numCol="1" spcCol="1270" anchor="ctr" anchorCtr="0">
          <a:noAutofit/>
        </a:bodyPr>
        <a:lstStyle/>
        <a:p>
          <a:pPr marL="0" lvl="0" indent="0" algn="ctr" defTabSz="1377950">
            <a:lnSpc>
              <a:spcPct val="90000"/>
            </a:lnSpc>
            <a:spcBef>
              <a:spcPct val="0"/>
            </a:spcBef>
            <a:spcAft>
              <a:spcPct val="35000"/>
            </a:spcAft>
            <a:buNone/>
          </a:pPr>
          <a:fld id="{65CB24B8-4A5E-4AC7-A659-400BABD9253C}" type="TxLink">
            <a:rPr lang="en-US" sz="1400" b="1" i="0" u="none" strike="noStrike" kern="1200">
              <a:solidFill>
                <a:srgbClr val="000000"/>
              </a:solidFill>
              <a:latin typeface="Calibri"/>
              <a:ea typeface="+mn-ea"/>
              <a:cs typeface="Calibri"/>
            </a:rPr>
            <a:pPr marL="0" lvl="0" indent="0" algn="ctr" defTabSz="1377950">
              <a:lnSpc>
                <a:spcPct val="90000"/>
              </a:lnSpc>
              <a:spcBef>
                <a:spcPct val="0"/>
              </a:spcBef>
              <a:spcAft>
                <a:spcPct val="35000"/>
              </a:spcAft>
              <a:buNone/>
            </a:pPr>
            <a:t>0</a:t>
          </a:fld>
          <a:endParaRPr lang="ro-RO" sz="1800" b="1" i="0" u="none" strike="noStrike" kern="1200">
            <a:solidFill>
              <a:srgbClr val="000000"/>
            </a:solidFill>
            <a:latin typeface="Calibri"/>
            <a:ea typeface="+mn-ea"/>
            <a:cs typeface="Calibri"/>
          </a:endParaRPr>
        </a:p>
      </xdr:txBody>
    </xdr:sp>
    <xdr:clientData/>
  </xdr:twoCellAnchor>
  <xdr:twoCellAnchor>
    <xdr:from>
      <xdr:col>11</xdr:col>
      <xdr:colOff>164431</xdr:colOff>
      <xdr:row>58</xdr:row>
      <xdr:rowOff>84221</xdr:rowOff>
    </xdr:from>
    <xdr:to>
      <xdr:col>13</xdr:col>
      <xdr:colOff>274720</xdr:colOff>
      <xdr:row>60</xdr:row>
      <xdr:rowOff>94248</xdr:rowOff>
    </xdr:to>
    <xdr:sp macro="" textlink="$H$89">
      <xdr:nvSpPr>
        <xdr:cNvPr id="91" name="Dreptunghi 90">
          <a:extLst>
            <a:ext uri="{FF2B5EF4-FFF2-40B4-BE49-F238E27FC236}">
              <a16:creationId xmlns:a16="http://schemas.microsoft.com/office/drawing/2014/main" id="{20375C38-D6D0-458C-999F-F0056264D34C}"/>
            </a:ext>
          </a:extLst>
        </xdr:cNvPr>
        <xdr:cNvSpPr/>
      </xdr:nvSpPr>
      <xdr:spPr>
        <a:xfrm>
          <a:off x="6982326" y="10611853"/>
          <a:ext cx="1443789" cy="370974"/>
        </a:xfrm>
        <a:prstGeom prst="rect">
          <a:avLst/>
        </a:prstGeom>
        <a:solidFill>
          <a:schemeClr val="accent4">
            <a:lumMod val="20000"/>
            <a:lumOff val="80000"/>
            <a:alpha val="90000"/>
          </a:schemeClr>
        </a:solidFill>
        <a:scene3d>
          <a:camera prst="orthographicFront"/>
          <a:lightRig rig="threePt" dir="t">
            <a:rot lat="0" lon="0" rev="7500000"/>
          </a:lightRig>
        </a:scene3d>
        <a:sp3d z="152400" extrusionH="63500" prstMaterial="dkEdge">
          <a:bevelT w="135400" h="16350" prst="relaxedInset"/>
          <a:contourClr>
            <a:schemeClr val="bg1"/>
          </a:contourClr>
        </a:sp3d>
      </xdr:spPr>
      <xdr:style>
        <a:lnRef idx="1">
          <a:schemeClr val="accent4">
            <a:hueOff val="0"/>
            <a:satOff val="0"/>
            <a:lumOff val="0"/>
            <a:alphaOff val="0"/>
          </a:schemeClr>
        </a:lnRef>
        <a:fillRef idx="1">
          <a:schemeClr val="lt1">
            <a:alpha val="90000"/>
            <a:hueOff val="0"/>
            <a:satOff val="0"/>
            <a:lumOff val="0"/>
            <a:alphaOff val="0"/>
          </a:schemeClr>
        </a:fillRef>
        <a:effectRef idx="2">
          <a:schemeClr val="lt1">
            <a:alpha val="90000"/>
            <a:hueOff val="0"/>
            <a:satOff val="0"/>
            <a:lumOff val="0"/>
            <a:alphaOff val="0"/>
          </a:schemeClr>
        </a:effectRef>
        <a:fontRef idx="minor">
          <a:schemeClr val="dk1">
            <a:hueOff val="0"/>
            <a:satOff val="0"/>
            <a:lumOff val="0"/>
            <a:alphaOff val="0"/>
          </a:schemeClr>
        </a:fontRef>
      </xdr:style>
      <xdr:txBody>
        <a:bodyPr spcFirstLastPara="0" vert="horz" wrap="square" lIns="78740" tIns="19685" rIns="78740" bIns="19685" numCol="1" spcCol="1270" anchor="ctr" anchorCtr="0">
          <a:noAutofit/>
        </a:bodyPr>
        <a:lstStyle/>
        <a:p>
          <a:pPr marL="0" lvl="0" indent="0" algn="ctr" defTabSz="1377950">
            <a:lnSpc>
              <a:spcPct val="90000"/>
            </a:lnSpc>
            <a:spcBef>
              <a:spcPct val="0"/>
            </a:spcBef>
            <a:spcAft>
              <a:spcPct val="35000"/>
            </a:spcAft>
            <a:buNone/>
          </a:pPr>
          <a:fld id="{7DDB5CEC-E5BA-45F0-B94F-1C95F81A232A}" type="TxLink">
            <a:rPr lang="en-US" sz="1400" b="1" i="0" u="none" strike="noStrike" kern="1200">
              <a:solidFill>
                <a:srgbClr val="000000"/>
              </a:solidFill>
              <a:latin typeface="Calibri"/>
              <a:ea typeface="+mn-ea"/>
              <a:cs typeface="Calibri"/>
            </a:rPr>
            <a:pPr marL="0" lvl="0" indent="0" algn="ctr" defTabSz="1377950">
              <a:lnSpc>
                <a:spcPct val="90000"/>
              </a:lnSpc>
              <a:spcBef>
                <a:spcPct val="0"/>
              </a:spcBef>
              <a:spcAft>
                <a:spcPct val="35000"/>
              </a:spcAft>
              <a:buNone/>
            </a:pPr>
            <a:t>0</a:t>
          </a:fld>
          <a:endParaRPr lang="ro-RO" sz="1800" b="1" i="0" u="none" strike="noStrike" kern="1200">
            <a:solidFill>
              <a:srgbClr val="000000"/>
            </a:solidFill>
            <a:latin typeface="Calibri"/>
            <a:ea typeface="+mn-ea"/>
            <a:cs typeface="Calibri"/>
          </a:endParaRPr>
        </a:p>
      </xdr:txBody>
    </xdr:sp>
    <xdr:clientData/>
  </xdr:twoCellAnchor>
  <xdr:twoCellAnchor>
    <xdr:from>
      <xdr:col>14</xdr:col>
      <xdr:colOff>356935</xdr:colOff>
      <xdr:row>58</xdr:row>
      <xdr:rowOff>96252</xdr:rowOff>
    </xdr:from>
    <xdr:to>
      <xdr:col>16</xdr:col>
      <xdr:colOff>467224</xdr:colOff>
      <xdr:row>60</xdr:row>
      <xdr:rowOff>106279</xdr:rowOff>
    </xdr:to>
    <xdr:sp macro="" textlink="$H$90">
      <xdr:nvSpPr>
        <xdr:cNvPr id="92" name="Dreptunghi 91">
          <a:extLst>
            <a:ext uri="{FF2B5EF4-FFF2-40B4-BE49-F238E27FC236}">
              <a16:creationId xmlns:a16="http://schemas.microsoft.com/office/drawing/2014/main" id="{F132989B-EEC3-4F98-8022-B7155D9A3DB6}"/>
            </a:ext>
          </a:extLst>
        </xdr:cNvPr>
        <xdr:cNvSpPr/>
      </xdr:nvSpPr>
      <xdr:spPr>
        <a:xfrm>
          <a:off x="9129961" y="10623884"/>
          <a:ext cx="1353552" cy="370974"/>
        </a:xfrm>
        <a:prstGeom prst="rect">
          <a:avLst/>
        </a:prstGeom>
        <a:solidFill>
          <a:schemeClr val="accent4">
            <a:lumMod val="20000"/>
            <a:lumOff val="80000"/>
            <a:alpha val="90000"/>
          </a:schemeClr>
        </a:solidFill>
        <a:scene3d>
          <a:camera prst="orthographicFront"/>
          <a:lightRig rig="threePt" dir="t">
            <a:rot lat="0" lon="0" rev="7500000"/>
          </a:lightRig>
        </a:scene3d>
        <a:sp3d z="152400" extrusionH="63500" prstMaterial="dkEdge">
          <a:bevelT w="135400" h="16350" prst="relaxedInset"/>
          <a:contourClr>
            <a:schemeClr val="bg1"/>
          </a:contourClr>
        </a:sp3d>
      </xdr:spPr>
      <xdr:style>
        <a:lnRef idx="1">
          <a:schemeClr val="accent4">
            <a:hueOff val="0"/>
            <a:satOff val="0"/>
            <a:lumOff val="0"/>
            <a:alphaOff val="0"/>
          </a:schemeClr>
        </a:lnRef>
        <a:fillRef idx="1">
          <a:schemeClr val="lt1">
            <a:alpha val="90000"/>
            <a:hueOff val="0"/>
            <a:satOff val="0"/>
            <a:lumOff val="0"/>
            <a:alphaOff val="0"/>
          </a:schemeClr>
        </a:fillRef>
        <a:effectRef idx="2">
          <a:schemeClr val="lt1">
            <a:alpha val="90000"/>
            <a:hueOff val="0"/>
            <a:satOff val="0"/>
            <a:lumOff val="0"/>
            <a:alphaOff val="0"/>
          </a:schemeClr>
        </a:effectRef>
        <a:fontRef idx="minor">
          <a:schemeClr val="dk1">
            <a:hueOff val="0"/>
            <a:satOff val="0"/>
            <a:lumOff val="0"/>
            <a:alphaOff val="0"/>
          </a:schemeClr>
        </a:fontRef>
      </xdr:style>
      <xdr:txBody>
        <a:bodyPr spcFirstLastPara="0" vert="horz" wrap="square" lIns="78740" tIns="19685" rIns="78740" bIns="19685" numCol="1" spcCol="1270" anchor="ctr" anchorCtr="0">
          <a:noAutofit/>
        </a:bodyPr>
        <a:lstStyle/>
        <a:p>
          <a:pPr marL="0" lvl="0" indent="0" algn="ctr" defTabSz="1377950">
            <a:lnSpc>
              <a:spcPct val="90000"/>
            </a:lnSpc>
            <a:spcBef>
              <a:spcPct val="0"/>
            </a:spcBef>
            <a:spcAft>
              <a:spcPct val="35000"/>
            </a:spcAft>
            <a:buNone/>
          </a:pPr>
          <a:fld id="{7C9743FB-A9F0-4EC2-A050-1A2D72E98C04}" type="TxLink">
            <a:rPr lang="en-US" sz="1400" b="1" i="0" u="none" strike="noStrike" kern="1200">
              <a:solidFill>
                <a:srgbClr val="000000"/>
              </a:solidFill>
              <a:latin typeface="Calibri"/>
              <a:ea typeface="+mn-ea"/>
              <a:cs typeface="Calibri"/>
            </a:rPr>
            <a:pPr marL="0" lvl="0" indent="0" algn="ctr" defTabSz="1377950">
              <a:lnSpc>
                <a:spcPct val="90000"/>
              </a:lnSpc>
              <a:spcBef>
                <a:spcPct val="0"/>
              </a:spcBef>
              <a:spcAft>
                <a:spcPct val="35000"/>
              </a:spcAft>
              <a:buNone/>
            </a:pPr>
            <a:t>0</a:t>
          </a:fld>
          <a:endParaRPr lang="ro-RO" sz="1800" b="1" i="0" u="none" strike="noStrike" kern="1200">
            <a:solidFill>
              <a:srgbClr val="000000"/>
            </a:solidFill>
            <a:latin typeface="Calibri"/>
            <a:ea typeface="+mn-ea"/>
            <a:cs typeface="Calibri"/>
          </a:endParaRPr>
        </a:p>
      </xdr:txBody>
    </xdr:sp>
    <xdr:clientData/>
  </xdr:twoCellAnchor>
  <xdr:twoCellAnchor>
    <xdr:from>
      <xdr:col>17</xdr:col>
      <xdr:colOff>578683</xdr:colOff>
      <xdr:row>58</xdr:row>
      <xdr:rowOff>109954</xdr:rowOff>
    </xdr:from>
    <xdr:to>
      <xdr:col>20</xdr:col>
      <xdr:colOff>61910</xdr:colOff>
      <xdr:row>60</xdr:row>
      <xdr:rowOff>119981</xdr:rowOff>
    </xdr:to>
    <xdr:sp macro="" textlink="$H$91">
      <xdr:nvSpPr>
        <xdr:cNvPr id="93" name="Dreptunghi 92">
          <a:extLst>
            <a:ext uri="{FF2B5EF4-FFF2-40B4-BE49-F238E27FC236}">
              <a16:creationId xmlns:a16="http://schemas.microsoft.com/office/drawing/2014/main" id="{B276009A-AE78-4F85-8DB5-876EC9C6ED5D}"/>
            </a:ext>
          </a:extLst>
        </xdr:cNvPr>
        <xdr:cNvSpPr/>
      </xdr:nvSpPr>
      <xdr:spPr>
        <a:xfrm>
          <a:off x="11262558" y="10762079"/>
          <a:ext cx="1364415" cy="375152"/>
        </a:xfrm>
        <a:prstGeom prst="rect">
          <a:avLst/>
        </a:prstGeom>
        <a:solidFill>
          <a:schemeClr val="accent4">
            <a:lumMod val="20000"/>
            <a:lumOff val="80000"/>
            <a:alpha val="90000"/>
          </a:schemeClr>
        </a:solidFill>
        <a:scene3d>
          <a:camera prst="orthographicFront"/>
          <a:lightRig rig="threePt" dir="t">
            <a:rot lat="0" lon="0" rev="7500000"/>
          </a:lightRig>
        </a:scene3d>
        <a:sp3d z="152400" extrusionH="63500" prstMaterial="dkEdge">
          <a:bevelT w="135400" h="16350" prst="relaxedInset"/>
          <a:contourClr>
            <a:schemeClr val="bg1"/>
          </a:contourClr>
        </a:sp3d>
      </xdr:spPr>
      <xdr:style>
        <a:lnRef idx="1">
          <a:schemeClr val="accent4">
            <a:hueOff val="0"/>
            <a:satOff val="0"/>
            <a:lumOff val="0"/>
            <a:alphaOff val="0"/>
          </a:schemeClr>
        </a:lnRef>
        <a:fillRef idx="1">
          <a:schemeClr val="lt1">
            <a:alpha val="90000"/>
            <a:hueOff val="0"/>
            <a:satOff val="0"/>
            <a:lumOff val="0"/>
            <a:alphaOff val="0"/>
          </a:schemeClr>
        </a:fillRef>
        <a:effectRef idx="2">
          <a:schemeClr val="lt1">
            <a:alpha val="90000"/>
            <a:hueOff val="0"/>
            <a:satOff val="0"/>
            <a:lumOff val="0"/>
            <a:alphaOff val="0"/>
          </a:schemeClr>
        </a:effectRef>
        <a:fontRef idx="minor">
          <a:schemeClr val="dk1">
            <a:hueOff val="0"/>
            <a:satOff val="0"/>
            <a:lumOff val="0"/>
            <a:alphaOff val="0"/>
          </a:schemeClr>
        </a:fontRef>
      </xdr:style>
      <xdr:txBody>
        <a:bodyPr spcFirstLastPara="0" vert="horz" wrap="square" lIns="78740" tIns="19685" rIns="78740" bIns="19685" numCol="1" spcCol="1270" anchor="ctr" anchorCtr="0">
          <a:noAutofit/>
        </a:bodyPr>
        <a:lstStyle/>
        <a:p>
          <a:pPr marL="0" lvl="0" indent="0" algn="ctr" defTabSz="1377950">
            <a:lnSpc>
              <a:spcPct val="90000"/>
            </a:lnSpc>
            <a:spcBef>
              <a:spcPct val="0"/>
            </a:spcBef>
            <a:spcAft>
              <a:spcPct val="35000"/>
            </a:spcAft>
            <a:buNone/>
          </a:pPr>
          <a:fld id="{A8DF0A71-81AF-410D-A998-23D7D1D5D086}" type="TxLink">
            <a:rPr lang="en-US" sz="1400" b="1" i="0" u="none" strike="noStrike" kern="1200">
              <a:solidFill>
                <a:srgbClr val="000000"/>
              </a:solidFill>
              <a:latin typeface="Calibri"/>
              <a:ea typeface="+mn-ea"/>
              <a:cs typeface="Calibri"/>
            </a:rPr>
            <a:pPr marL="0" lvl="0" indent="0" algn="ctr" defTabSz="1377950">
              <a:lnSpc>
                <a:spcPct val="90000"/>
              </a:lnSpc>
              <a:spcBef>
                <a:spcPct val="0"/>
              </a:spcBef>
              <a:spcAft>
                <a:spcPct val="35000"/>
              </a:spcAft>
              <a:buNone/>
            </a:pPr>
            <a:t>#REF!</a:t>
          </a:fld>
          <a:endParaRPr lang="ro-RO" sz="1800" b="1" i="0" u="none" strike="noStrike" kern="1200">
            <a:solidFill>
              <a:srgbClr val="000000"/>
            </a:solidFill>
            <a:latin typeface="Calibri"/>
            <a:ea typeface="+mn-ea"/>
            <a:cs typeface="Calibri"/>
          </a:endParaRPr>
        </a:p>
      </xdr:txBody>
    </xdr:sp>
    <xdr:clientData/>
  </xdr:twoCellAnchor>
  <xdr:twoCellAnchor>
    <xdr:from>
      <xdr:col>21</xdr:col>
      <xdr:colOff>178383</xdr:colOff>
      <xdr:row>58</xdr:row>
      <xdr:rowOff>95669</xdr:rowOff>
    </xdr:from>
    <xdr:to>
      <xdr:col>23</xdr:col>
      <xdr:colOff>288672</xdr:colOff>
      <xdr:row>60</xdr:row>
      <xdr:rowOff>105696</xdr:rowOff>
    </xdr:to>
    <xdr:sp macro="" textlink="$H$92">
      <xdr:nvSpPr>
        <xdr:cNvPr id="94" name="Dreptunghi 93">
          <a:extLst>
            <a:ext uri="{FF2B5EF4-FFF2-40B4-BE49-F238E27FC236}">
              <a16:creationId xmlns:a16="http://schemas.microsoft.com/office/drawing/2014/main" id="{F7188BEA-FBCC-4DA9-9ADD-7BE2C658EEAB}"/>
            </a:ext>
          </a:extLst>
        </xdr:cNvPr>
        <xdr:cNvSpPr/>
      </xdr:nvSpPr>
      <xdr:spPr>
        <a:xfrm>
          <a:off x="13370508" y="10747794"/>
          <a:ext cx="1364414" cy="375152"/>
        </a:xfrm>
        <a:prstGeom prst="rect">
          <a:avLst/>
        </a:prstGeom>
        <a:solidFill>
          <a:schemeClr val="accent4">
            <a:lumMod val="20000"/>
            <a:lumOff val="80000"/>
            <a:alpha val="90000"/>
          </a:schemeClr>
        </a:solidFill>
        <a:scene3d>
          <a:camera prst="orthographicFront"/>
          <a:lightRig rig="threePt" dir="t">
            <a:rot lat="0" lon="0" rev="7500000"/>
          </a:lightRig>
        </a:scene3d>
        <a:sp3d z="152400" extrusionH="63500" prstMaterial="dkEdge">
          <a:bevelT w="135400" h="16350" prst="relaxedInset"/>
          <a:contourClr>
            <a:schemeClr val="bg1"/>
          </a:contourClr>
        </a:sp3d>
      </xdr:spPr>
      <xdr:style>
        <a:lnRef idx="1">
          <a:schemeClr val="accent4">
            <a:hueOff val="0"/>
            <a:satOff val="0"/>
            <a:lumOff val="0"/>
            <a:alphaOff val="0"/>
          </a:schemeClr>
        </a:lnRef>
        <a:fillRef idx="1">
          <a:schemeClr val="lt1">
            <a:alpha val="90000"/>
            <a:hueOff val="0"/>
            <a:satOff val="0"/>
            <a:lumOff val="0"/>
            <a:alphaOff val="0"/>
          </a:schemeClr>
        </a:fillRef>
        <a:effectRef idx="2">
          <a:schemeClr val="lt1">
            <a:alpha val="90000"/>
            <a:hueOff val="0"/>
            <a:satOff val="0"/>
            <a:lumOff val="0"/>
            <a:alphaOff val="0"/>
          </a:schemeClr>
        </a:effectRef>
        <a:fontRef idx="minor">
          <a:schemeClr val="dk1">
            <a:hueOff val="0"/>
            <a:satOff val="0"/>
            <a:lumOff val="0"/>
            <a:alphaOff val="0"/>
          </a:schemeClr>
        </a:fontRef>
      </xdr:style>
      <xdr:txBody>
        <a:bodyPr spcFirstLastPara="0" vert="horz" wrap="square" lIns="78740" tIns="19685" rIns="78740" bIns="19685" numCol="1" spcCol="1270" anchor="ctr" anchorCtr="0">
          <a:noAutofit/>
        </a:bodyPr>
        <a:lstStyle/>
        <a:p>
          <a:pPr marL="0" lvl="0" indent="0" algn="ctr" defTabSz="1377950">
            <a:lnSpc>
              <a:spcPct val="90000"/>
            </a:lnSpc>
            <a:spcBef>
              <a:spcPct val="0"/>
            </a:spcBef>
            <a:spcAft>
              <a:spcPct val="35000"/>
            </a:spcAft>
            <a:buNone/>
          </a:pPr>
          <a:fld id="{46BFC7ED-55BE-41FE-9125-D1EF99D8DDF3}" type="TxLink">
            <a:rPr lang="en-US" sz="1400" b="1" i="0" u="none" strike="noStrike" kern="1200">
              <a:solidFill>
                <a:srgbClr val="000000"/>
              </a:solidFill>
              <a:latin typeface="Calibri"/>
              <a:ea typeface="+mn-ea"/>
              <a:cs typeface="Calibri"/>
            </a:rPr>
            <a:pPr marL="0" lvl="0" indent="0" algn="ctr" defTabSz="1377950">
              <a:lnSpc>
                <a:spcPct val="90000"/>
              </a:lnSpc>
              <a:spcBef>
                <a:spcPct val="0"/>
              </a:spcBef>
              <a:spcAft>
                <a:spcPct val="35000"/>
              </a:spcAft>
              <a:buNone/>
            </a:pPr>
            <a:t>0</a:t>
          </a:fld>
          <a:endParaRPr lang="ro-RO" sz="1800" b="1" i="0" u="none" strike="noStrike" kern="1200">
            <a:solidFill>
              <a:srgbClr val="000000"/>
            </a:solidFill>
            <a:latin typeface="Calibri"/>
            <a:ea typeface="+mn-ea"/>
            <a:cs typeface="Calibri"/>
          </a:endParaRPr>
        </a:p>
      </xdr:txBody>
    </xdr:sp>
    <xdr:clientData/>
  </xdr:twoCellAnchor>
  <xdr:twoCellAnchor>
    <xdr:from>
      <xdr:col>24</xdr:col>
      <xdr:colOff>527131</xdr:colOff>
      <xdr:row>58</xdr:row>
      <xdr:rowOff>119815</xdr:rowOff>
    </xdr:from>
    <xdr:to>
      <xdr:col>26</xdr:col>
      <xdr:colOff>737683</xdr:colOff>
      <xdr:row>60</xdr:row>
      <xdr:rowOff>129842</xdr:rowOff>
    </xdr:to>
    <xdr:sp macro="" textlink="$H$93">
      <xdr:nvSpPr>
        <xdr:cNvPr id="95" name="Dreptunghi 94">
          <a:extLst>
            <a:ext uri="{FF2B5EF4-FFF2-40B4-BE49-F238E27FC236}">
              <a16:creationId xmlns:a16="http://schemas.microsoft.com/office/drawing/2014/main" id="{8C7294C0-554F-498A-93D5-A08DDB20AD63}"/>
            </a:ext>
          </a:extLst>
        </xdr:cNvPr>
        <xdr:cNvSpPr/>
      </xdr:nvSpPr>
      <xdr:spPr>
        <a:xfrm>
          <a:off x="15600444" y="10771940"/>
          <a:ext cx="1353552" cy="375152"/>
        </a:xfrm>
        <a:prstGeom prst="rect">
          <a:avLst/>
        </a:prstGeom>
        <a:solidFill>
          <a:schemeClr val="accent4">
            <a:lumMod val="20000"/>
            <a:lumOff val="80000"/>
            <a:alpha val="90000"/>
          </a:schemeClr>
        </a:solidFill>
        <a:scene3d>
          <a:camera prst="orthographicFront"/>
          <a:lightRig rig="threePt" dir="t">
            <a:rot lat="0" lon="0" rev="7500000"/>
          </a:lightRig>
        </a:scene3d>
        <a:sp3d z="152400" extrusionH="63500" prstMaterial="dkEdge">
          <a:bevelT w="135400" h="16350" prst="relaxedInset"/>
          <a:contourClr>
            <a:schemeClr val="bg1"/>
          </a:contourClr>
        </a:sp3d>
      </xdr:spPr>
      <xdr:style>
        <a:lnRef idx="1">
          <a:schemeClr val="accent4">
            <a:hueOff val="0"/>
            <a:satOff val="0"/>
            <a:lumOff val="0"/>
            <a:alphaOff val="0"/>
          </a:schemeClr>
        </a:lnRef>
        <a:fillRef idx="1">
          <a:schemeClr val="lt1">
            <a:alpha val="90000"/>
            <a:hueOff val="0"/>
            <a:satOff val="0"/>
            <a:lumOff val="0"/>
            <a:alphaOff val="0"/>
          </a:schemeClr>
        </a:fillRef>
        <a:effectRef idx="2">
          <a:schemeClr val="lt1">
            <a:alpha val="90000"/>
            <a:hueOff val="0"/>
            <a:satOff val="0"/>
            <a:lumOff val="0"/>
            <a:alphaOff val="0"/>
          </a:schemeClr>
        </a:effectRef>
        <a:fontRef idx="minor">
          <a:schemeClr val="dk1">
            <a:hueOff val="0"/>
            <a:satOff val="0"/>
            <a:lumOff val="0"/>
            <a:alphaOff val="0"/>
          </a:schemeClr>
        </a:fontRef>
      </xdr:style>
      <xdr:txBody>
        <a:bodyPr spcFirstLastPara="0" vert="horz" wrap="square" lIns="78740" tIns="19685" rIns="78740" bIns="19685" numCol="1" spcCol="1270" anchor="ctr" anchorCtr="0">
          <a:noAutofit/>
        </a:bodyPr>
        <a:lstStyle/>
        <a:p>
          <a:pPr marL="0" lvl="0" indent="0" algn="ctr" defTabSz="1377950">
            <a:lnSpc>
              <a:spcPct val="90000"/>
            </a:lnSpc>
            <a:spcBef>
              <a:spcPct val="0"/>
            </a:spcBef>
            <a:spcAft>
              <a:spcPct val="35000"/>
            </a:spcAft>
            <a:buNone/>
          </a:pPr>
          <a:fld id="{A5411031-2D14-4D63-A197-E63D309ADF2F}" type="TxLink">
            <a:rPr lang="en-US" sz="1600" b="1" i="0" u="none" strike="noStrike" kern="1200">
              <a:solidFill>
                <a:srgbClr val="000000"/>
              </a:solidFill>
              <a:latin typeface="Calibri"/>
              <a:ea typeface="+mn-ea"/>
              <a:cs typeface="Calibri"/>
            </a:rPr>
            <a:pPr marL="0" lvl="0" indent="0" algn="ctr" defTabSz="1377950">
              <a:lnSpc>
                <a:spcPct val="90000"/>
              </a:lnSpc>
              <a:spcBef>
                <a:spcPct val="0"/>
              </a:spcBef>
              <a:spcAft>
                <a:spcPct val="35000"/>
              </a:spcAft>
              <a:buNone/>
            </a:pPr>
            <a:t>#REF!</a:t>
          </a:fld>
          <a:endParaRPr lang="ro-RO" sz="2000" b="1" i="0" u="none" strike="noStrike" kern="1200">
            <a:solidFill>
              <a:srgbClr val="000000"/>
            </a:solidFill>
            <a:latin typeface="Calibri"/>
            <a:ea typeface="+mn-ea"/>
            <a:cs typeface="Calibri"/>
          </a:endParaRPr>
        </a:p>
      </xdr:txBody>
    </xdr:sp>
    <xdr:clientData/>
  </xdr:twoCellAnchor>
  <xdr:twoCellAnchor>
    <xdr:from>
      <xdr:col>9</xdr:col>
      <xdr:colOff>310815</xdr:colOff>
      <xdr:row>101</xdr:row>
      <xdr:rowOff>10027</xdr:rowOff>
    </xdr:from>
    <xdr:to>
      <xdr:col>13</xdr:col>
      <xdr:colOff>190213</xdr:colOff>
      <xdr:row>103</xdr:row>
      <xdr:rowOff>79976</xdr:rowOff>
    </xdr:to>
    <xdr:sp macro="" textlink="">
      <xdr:nvSpPr>
        <xdr:cNvPr id="97" name="Rounded Rectangle 8">
          <a:hlinkClick xmlns:r="http://schemas.openxmlformats.org/officeDocument/2006/relationships" r:id="rId1" tooltip="NEXT"/>
          <a:extLst>
            <a:ext uri="{FF2B5EF4-FFF2-40B4-BE49-F238E27FC236}">
              <a16:creationId xmlns:a16="http://schemas.microsoft.com/office/drawing/2014/main" id="{B3C007BB-186F-45FD-9463-6A7D0CE10FC4}"/>
            </a:ext>
          </a:extLst>
        </xdr:cNvPr>
        <xdr:cNvSpPr/>
      </xdr:nvSpPr>
      <xdr:spPr>
        <a:xfrm>
          <a:off x="5885447" y="20112790"/>
          <a:ext cx="2365924" cy="430897"/>
        </a:xfrm>
        <a:prstGeom prst="roundRect">
          <a:avLst/>
        </a:prstGeom>
        <a:solidFill>
          <a:schemeClr val="accent6">
            <a:lumMod val="75000"/>
          </a:schemeClr>
        </a:solidFill>
        <a:ln>
          <a:solidFill>
            <a:schemeClr val="accent6">
              <a:lumMod val="50000"/>
            </a:schemeClr>
          </a:solidFill>
        </a:ln>
      </xdr:spPr>
      <xdr:style>
        <a:lnRef idx="2">
          <a:schemeClr val="accent5">
            <a:shade val="50000"/>
          </a:schemeClr>
        </a:lnRef>
        <a:fillRef idx="1">
          <a:schemeClr val="accent5"/>
        </a:fillRef>
        <a:effectRef idx="0">
          <a:schemeClr val="accent5"/>
        </a:effectRef>
        <a:fontRef idx="minor">
          <a:schemeClr val="lt1"/>
        </a:fontRef>
      </xdr:style>
      <xdr:txBody>
        <a:bodyPr vertOverflow="clip" rtlCol="0" anchor="ctr"/>
        <a:lstStyle/>
        <a:p>
          <a:pPr algn="ctr"/>
          <a:r>
            <a:rPr lang="en-US" sz="2000" b="1">
              <a:solidFill>
                <a:sysClr val="windowText" lastClr="000000"/>
              </a:solidFill>
            </a:rPr>
            <a:t>BACK</a:t>
          </a:r>
        </a:p>
      </xdr:txBody>
    </xdr:sp>
    <xdr:clientData/>
  </xdr:twoCellAnchor>
  <xdr:twoCellAnchor>
    <xdr:from>
      <xdr:col>10</xdr:col>
      <xdr:colOff>182145</xdr:colOff>
      <xdr:row>62</xdr:row>
      <xdr:rowOff>152066</xdr:rowOff>
    </xdr:from>
    <xdr:to>
      <xdr:col>10</xdr:col>
      <xdr:colOff>182562</xdr:colOff>
      <xdr:row>69</xdr:row>
      <xdr:rowOff>47625</xdr:rowOff>
    </xdr:to>
    <xdr:cxnSp macro="">
      <xdr:nvCxnSpPr>
        <xdr:cNvPr id="3" name="Conector drept cu săgeată 2">
          <a:extLst>
            <a:ext uri="{FF2B5EF4-FFF2-40B4-BE49-F238E27FC236}">
              <a16:creationId xmlns:a16="http://schemas.microsoft.com/office/drawing/2014/main" id="{872873D6-000E-DFAD-F7F9-8AC69AB8A12E}"/>
            </a:ext>
          </a:extLst>
        </xdr:cNvPr>
        <xdr:cNvCxnSpPr/>
      </xdr:nvCxnSpPr>
      <xdr:spPr>
        <a:xfrm flipH="1" flipV="1">
          <a:off x="6397208" y="11534441"/>
          <a:ext cx="417" cy="1173497"/>
        </a:xfrm>
        <a:prstGeom prst="straightConnector1">
          <a:avLst/>
        </a:prstGeom>
        <a:ln w="28575">
          <a:tailEnd type="stealth"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350921</xdr:colOff>
      <xdr:row>35</xdr:row>
      <xdr:rowOff>100263</xdr:rowOff>
    </xdr:from>
    <xdr:to>
      <xdr:col>5</xdr:col>
      <xdr:colOff>350921</xdr:colOff>
      <xdr:row>48</xdr:row>
      <xdr:rowOff>70184</xdr:rowOff>
    </xdr:to>
    <xdr:cxnSp macro="">
      <xdr:nvCxnSpPr>
        <xdr:cNvPr id="52" name="Conector drept 51">
          <a:extLst>
            <a:ext uri="{FF2B5EF4-FFF2-40B4-BE49-F238E27FC236}">
              <a16:creationId xmlns:a16="http://schemas.microsoft.com/office/drawing/2014/main" id="{FF92A744-F38F-3269-F086-48246C972550}"/>
            </a:ext>
          </a:extLst>
        </xdr:cNvPr>
        <xdr:cNvCxnSpPr/>
      </xdr:nvCxnSpPr>
      <xdr:spPr>
        <a:xfrm>
          <a:off x="3439026" y="6416842"/>
          <a:ext cx="0" cy="2376237"/>
        </a:xfrm>
        <a:prstGeom prst="line">
          <a:avLst/>
        </a:prstGeom>
        <a:ln w="28575">
          <a:solidFill>
            <a:srgbClr val="1A9FA6"/>
          </a:solidFill>
        </a:ln>
      </xdr:spPr>
      <xdr:style>
        <a:lnRef idx="1">
          <a:schemeClr val="accent4"/>
        </a:lnRef>
        <a:fillRef idx="0">
          <a:schemeClr val="accent4"/>
        </a:fillRef>
        <a:effectRef idx="0">
          <a:schemeClr val="accent4"/>
        </a:effectRef>
        <a:fontRef idx="minor">
          <a:schemeClr val="tx1"/>
        </a:fontRef>
      </xdr:style>
    </xdr:cxnSp>
    <xdr:clientData/>
  </xdr:twoCellAnchor>
  <xdr:twoCellAnchor>
    <xdr:from>
      <xdr:col>5</xdr:col>
      <xdr:colOff>340895</xdr:colOff>
      <xdr:row>48</xdr:row>
      <xdr:rowOff>80210</xdr:rowOff>
    </xdr:from>
    <xdr:to>
      <xdr:col>26</xdr:col>
      <xdr:colOff>631658</xdr:colOff>
      <xdr:row>48</xdr:row>
      <xdr:rowOff>130342</xdr:rowOff>
    </xdr:to>
    <xdr:cxnSp macro="">
      <xdr:nvCxnSpPr>
        <xdr:cNvPr id="55" name="Conector drept 54">
          <a:extLst>
            <a:ext uri="{FF2B5EF4-FFF2-40B4-BE49-F238E27FC236}">
              <a16:creationId xmlns:a16="http://schemas.microsoft.com/office/drawing/2014/main" id="{4F5E4221-62B2-3843-0775-F8321CF1A1D4}"/>
            </a:ext>
          </a:extLst>
        </xdr:cNvPr>
        <xdr:cNvCxnSpPr/>
      </xdr:nvCxnSpPr>
      <xdr:spPr>
        <a:xfrm>
          <a:off x="3429000" y="8803105"/>
          <a:ext cx="13335000" cy="50132"/>
        </a:xfrm>
        <a:prstGeom prst="line">
          <a:avLst/>
        </a:prstGeom>
        <a:ln w="28575">
          <a:solidFill>
            <a:srgbClr val="1A9FA6"/>
          </a:solidFill>
        </a:ln>
      </xdr:spPr>
      <xdr:style>
        <a:lnRef idx="1">
          <a:schemeClr val="accent4"/>
        </a:lnRef>
        <a:fillRef idx="0">
          <a:schemeClr val="accent4"/>
        </a:fillRef>
        <a:effectRef idx="0">
          <a:schemeClr val="accent4"/>
        </a:effectRef>
        <a:fontRef idx="minor">
          <a:schemeClr val="tx1"/>
        </a:fontRef>
      </xdr:style>
    </xdr:cxnSp>
    <xdr:clientData/>
  </xdr:twoCellAnchor>
  <xdr:twoCellAnchor>
    <xdr:from>
      <xdr:col>26</xdr:col>
      <xdr:colOff>601582</xdr:colOff>
      <xdr:row>35</xdr:row>
      <xdr:rowOff>50132</xdr:rowOff>
    </xdr:from>
    <xdr:to>
      <xdr:col>26</xdr:col>
      <xdr:colOff>621632</xdr:colOff>
      <xdr:row>48</xdr:row>
      <xdr:rowOff>110289</xdr:rowOff>
    </xdr:to>
    <xdr:cxnSp macro="">
      <xdr:nvCxnSpPr>
        <xdr:cNvPr id="60" name="Conector drept cu săgeată 59">
          <a:extLst>
            <a:ext uri="{FF2B5EF4-FFF2-40B4-BE49-F238E27FC236}">
              <a16:creationId xmlns:a16="http://schemas.microsoft.com/office/drawing/2014/main" id="{DAA82797-1BFF-AA29-B5B2-44B0BF12A8BA}"/>
            </a:ext>
          </a:extLst>
        </xdr:cNvPr>
        <xdr:cNvCxnSpPr/>
      </xdr:nvCxnSpPr>
      <xdr:spPr>
        <a:xfrm flipH="1" flipV="1">
          <a:off x="16733924" y="6366711"/>
          <a:ext cx="20050" cy="2466473"/>
        </a:xfrm>
        <a:prstGeom prst="straightConnector1">
          <a:avLst/>
        </a:prstGeom>
        <a:ln w="28575">
          <a:solidFill>
            <a:srgbClr val="1A9FA6"/>
          </a:solidFill>
          <a:tailEnd type="stealth"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152402</xdr:colOff>
      <xdr:row>35</xdr:row>
      <xdr:rowOff>52137</xdr:rowOff>
    </xdr:from>
    <xdr:to>
      <xdr:col>23</xdr:col>
      <xdr:colOff>172452</xdr:colOff>
      <xdr:row>48</xdr:row>
      <xdr:rowOff>112294</xdr:rowOff>
    </xdr:to>
    <xdr:cxnSp macro="">
      <xdr:nvCxnSpPr>
        <xdr:cNvPr id="63" name="Conector drept cu săgeată 62">
          <a:extLst>
            <a:ext uri="{FF2B5EF4-FFF2-40B4-BE49-F238E27FC236}">
              <a16:creationId xmlns:a16="http://schemas.microsoft.com/office/drawing/2014/main" id="{E610CFE5-54C5-403D-A1B5-8E9ECDAB13D9}"/>
            </a:ext>
          </a:extLst>
        </xdr:cNvPr>
        <xdr:cNvCxnSpPr/>
      </xdr:nvCxnSpPr>
      <xdr:spPr>
        <a:xfrm flipH="1" flipV="1">
          <a:off x="14520113" y="6368716"/>
          <a:ext cx="20050" cy="2466473"/>
        </a:xfrm>
        <a:prstGeom prst="straightConnector1">
          <a:avLst/>
        </a:prstGeom>
        <a:ln w="28575">
          <a:solidFill>
            <a:srgbClr val="1A9FA6"/>
          </a:solidFill>
          <a:tailEnd type="stealth"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605592</xdr:colOff>
      <xdr:row>35</xdr:row>
      <xdr:rowOff>64169</xdr:rowOff>
    </xdr:from>
    <xdr:to>
      <xdr:col>20</xdr:col>
      <xdr:colOff>4010</xdr:colOff>
      <xdr:row>48</xdr:row>
      <xdr:rowOff>124326</xdr:rowOff>
    </xdr:to>
    <xdr:cxnSp macro="">
      <xdr:nvCxnSpPr>
        <xdr:cNvPr id="65" name="Conector drept cu săgeată 64">
          <a:extLst>
            <a:ext uri="{FF2B5EF4-FFF2-40B4-BE49-F238E27FC236}">
              <a16:creationId xmlns:a16="http://schemas.microsoft.com/office/drawing/2014/main" id="{7DE49461-1024-4A95-9099-EE3EAAB2D812}"/>
            </a:ext>
          </a:extLst>
        </xdr:cNvPr>
        <xdr:cNvCxnSpPr/>
      </xdr:nvCxnSpPr>
      <xdr:spPr>
        <a:xfrm flipH="1" flipV="1">
          <a:off x="12486776" y="6380748"/>
          <a:ext cx="20050" cy="2466473"/>
        </a:xfrm>
        <a:prstGeom prst="straightConnector1">
          <a:avLst/>
        </a:prstGeom>
        <a:ln w="28575">
          <a:solidFill>
            <a:srgbClr val="1A9FA6"/>
          </a:solidFill>
          <a:tailEnd type="stealth"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336887</xdr:colOff>
      <xdr:row>35</xdr:row>
      <xdr:rowOff>26069</xdr:rowOff>
    </xdr:from>
    <xdr:to>
      <xdr:col>16</xdr:col>
      <xdr:colOff>356937</xdr:colOff>
      <xdr:row>48</xdr:row>
      <xdr:rowOff>86226</xdr:rowOff>
    </xdr:to>
    <xdr:cxnSp macro="">
      <xdr:nvCxnSpPr>
        <xdr:cNvPr id="67" name="Conector drept cu săgeată 66">
          <a:extLst>
            <a:ext uri="{FF2B5EF4-FFF2-40B4-BE49-F238E27FC236}">
              <a16:creationId xmlns:a16="http://schemas.microsoft.com/office/drawing/2014/main" id="{7EDE1BCD-71CD-4987-A829-C08CD9597817}"/>
            </a:ext>
          </a:extLst>
        </xdr:cNvPr>
        <xdr:cNvCxnSpPr/>
      </xdr:nvCxnSpPr>
      <xdr:spPr>
        <a:xfrm flipH="1" flipV="1">
          <a:off x="10353176" y="6342648"/>
          <a:ext cx="20050" cy="2466473"/>
        </a:xfrm>
        <a:prstGeom prst="straightConnector1">
          <a:avLst/>
        </a:prstGeom>
        <a:ln w="28575">
          <a:solidFill>
            <a:srgbClr val="1A9FA6"/>
          </a:solidFill>
          <a:tailEnd type="stealth"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481762</xdr:colOff>
      <xdr:row>43</xdr:row>
      <xdr:rowOff>160922</xdr:rowOff>
    </xdr:from>
    <xdr:to>
      <xdr:col>17</xdr:col>
      <xdr:colOff>597482</xdr:colOff>
      <xdr:row>45</xdr:row>
      <xdr:rowOff>170949</xdr:rowOff>
    </xdr:to>
    <xdr:sp macro="" textlink="$L$90">
      <xdr:nvSpPr>
        <xdr:cNvPr id="69" name="Dreptunghi 68">
          <a:extLst>
            <a:ext uri="{FF2B5EF4-FFF2-40B4-BE49-F238E27FC236}">
              <a16:creationId xmlns:a16="http://schemas.microsoft.com/office/drawing/2014/main" id="{3EE1FB57-CF47-4632-A715-BD79A7A5D757}"/>
            </a:ext>
          </a:extLst>
        </xdr:cNvPr>
        <xdr:cNvSpPr/>
      </xdr:nvSpPr>
      <xdr:spPr>
        <a:xfrm>
          <a:off x="9911512" y="8011110"/>
          <a:ext cx="1369845" cy="375152"/>
        </a:xfrm>
        <a:prstGeom prst="rect">
          <a:avLst/>
        </a:prstGeom>
        <a:solidFill>
          <a:schemeClr val="accent5">
            <a:lumMod val="20000"/>
            <a:lumOff val="80000"/>
            <a:alpha val="90000"/>
          </a:schemeClr>
        </a:solidFill>
        <a:ln>
          <a:solidFill>
            <a:srgbClr val="1A9FA6"/>
          </a:solidFill>
        </a:ln>
        <a:scene3d>
          <a:camera prst="orthographicFront"/>
          <a:lightRig rig="threePt" dir="t">
            <a:rot lat="0" lon="0" rev="7500000"/>
          </a:lightRig>
        </a:scene3d>
        <a:sp3d z="152400" extrusionH="63500" prstMaterial="dkEdge">
          <a:bevelT w="135400" h="16350" prst="relaxedInset"/>
          <a:contourClr>
            <a:schemeClr val="bg1"/>
          </a:contourClr>
        </a:sp3d>
      </xdr:spPr>
      <xdr:style>
        <a:lnRef idx="1">
          <a:schemeClr val="accent4">
            <a:hueOff val="0"/>
            <a:satOff val="0"/>
            <a:lumOff val="0"/>
            <a:alphaOff val="0"/>
          </a:schemeClr>
        </a:lnRef>
        <a:fillRef idx="1">
          <a:schemeClr val="lt1">
            <a:alpha val="90000"/>
            <a:hueOff val="0"/>
            <a:satOff val="0"/>
            <a:lumOff val="0"/>
            <a:alphaOff val="0"/>
          </a:schemeClr>
        </a:fillRef>
        <a:effectRef idx="2">
          <a:schemeClr val="lt1">
            <a:alpha val="90000"/>
            <a:hueOff val="0"/>
            <a:satOff val="0"/>
            <a:lumOff val="0"/>
            <a:alphaOff val="0"/>
          </a:schemeClr>
        </a:effectRef>
        <a:fontRef idx="minor">
          <a:schemeClr val="dk1">
            <a:hueOff val="0"/>
            <a:satOff val="0"/>
            <a:lumOff val="0"/>
            <a:alphaOff val="0"/>
          </a:schemeClr>
        </a:fontRef>
      </xdr:style>
      <xdr:txBody>
        <a:bodyPr spcFirstLastPara="0" vert="horz" wrap="square" lIns="78740" tIns="19685" rIns="78740" bIns="19685" numCol="1" spcCol="1270" anchor="ctr" anchorCtr="0">
          <a:noAutofit/>
        </a:bodyPr>
        <a:lstStyle/>
        <a:p>
          <a:pPr marL="0" lvl="0" indent="0" algn="ctr" defTabSz="1377950">
            <a:lnSpc>
              <a:spcPct val="90000"/>
            </a:lnSpc>
            <a:spcBef>
              <a:spcPct val="0"/>
            </a:spcBef>
            <a:spcAft>
              <a:spcPct val="35000"/>
            </a:spcAft>
            <a:buNone/>
          </a:pPr>
          <a:fld id="{2E5C4FD8-9573-4558-BC97-2914951730A9}" type="TxLink">
            <a:rPr lang="en-US" sz="1400" b="1" i="0" u="none" strike="noStrike" kern="1200">
              <a:solidFill>
                <a:srgbClr val="000000"/>
              </a:solidFill>
              <a:latin typeface="Calibri"/>
              <a:ea typeface="+mn-ea"/>
              <a:cs typeface="Calibri"/>
            </a:rPr>
            <a:pPr marL="0" lvl="0" indent="0" algn="ctr" defTabSz="1377950">
              <a:lnSpc>
                <a:spcPct val="90000"/>
              </a:lnSpc>
              <a:spcBef>
                <a:spcPct val="0"/>
              </a:spcBef>
              <a:spcAft>
                <a:spcPct val="35000"/>
              </a:spcAft>
              <a:buNone/>
            </a:pPr>
            <a:t>0</a:t>
          </a:fld>
          <a:endParaRPr lang="ro-RO" sz="1400" b="1" i="0" u="none" strike="noStrike" kern="1200">
            <a:solidFill>
              <a:srgbClr val="000000"/>
            </a:solidFill>
            <a:latin typeface="Calibri"/>
            <a:ea typeface="+mn-ea"/>
            <a:cs typeface="Calibri"/>
          </a:endParaRPr>
        </a:p>
      </xdr:txBody>
    </xdr:sp>
    <xdr:clientData/>
  </xdr:twoCellAnchor>
  <xdr:twoCellAnchor>
    <xdr:from>
      <xdr:col>19</xdr:col>
      <xdr:colOff>146633</xdr:colOff>
      <xdr:row>43</xdr:row>
      <xdr:rowOff>170448</xdr:rowOff>
    </xdr:from>
    <xdr:to>
      <xdr:col>21</xdr:col>
      <xdr:colOff>256922</xdr:colOff>
      <xdr:row>46</xdr:row>
      <xdr:rowOff>1</xdr:rowOff>
    </xdr:to>
    <xdr:sp macro="" textlink="$L$91">
      <xdr:nvSpPr>
        <xdr:cNvPr id="70" name="Dreptunghi 69">
          <a:extLst>
            <a:ext uri="{FF2B5EF4-FFF2-40B4-BE49-F238E27FC236}">
              <a16:creationId xmlns:a16="http://schemas.microsoft.com/office/drawing/2014/main" id="{E4C4504A-21B7-4A10-A800-9415DCE9AA4D}"/>
            </a:ext>
          </a:extLst>
        </xdr:cNvPr>
        <xdr:cNvSpPr/>
      </xdr:nvSpPr>
      <xdr:spPr>
        <a:xfrm>
          <a:off x="12084633" y="8020636"/>
          <a:ext cx="1364414" cy="377240"/>
        </a:xfrm>
        <a:prstGeom prst="rect">
          <a:avLst/>
        </a:prstGeom>
        <a:solidFill>
          <a:schemeClr val="accent5">
            <a:lumMod val="20000"/>
            <a:lumOff val="80000"/>
            <a:alpha val="90000"/>
          </a:schemeClr>
        </a:solidFill>
        <a:ln>
          <a:solidFill>
            <a:srgbClr val="1A9FA6"/>
          </a:solidFill>
        </a:ln>
        <a:scene3d>
          <a:camera prst="orthographicFront"/>
          <a:lightRig rig="threePt" dir="t">
            <a:rot lat="0" lon="0" rev="7500000"/>
          </a:lightRig>
        </a:scene3d>
        <a:sp3d z="152400" extrusionH="63500" prstMaterial="dkEdge">
          <a:bevelT w="135400" h="16350" prst="relaxedInset"/>
          <a:contourClr>
            <a:schemeClr val="bg1"/>
          </a:contourClr>
        </a:sp3d>
      </xdr:spPr>
      <xdr:style>
        <a:lnRef idx="1">
          <a:schemeClr val="accent4">
            <a:hueOff val="0"/>
            <a:satOff val="0"/>
            <a:lumOff val="0"/>
            <a:alphaOff val="0"/>
          </a:schemeClr>
        </a:lnRef>
        <a:fillRef idx="1">
          <a:schemeClr val="lt1">
            <a:alpha val="90000"/>
            <a:hueOff val="0"/>
            <a:satOff val="0"/>
            <a:lumOff val="0"/>
            <a:alphaOff val="0"/>
          </a:schemeClr>
        </a:fillRef>
        <a:effectRef idx="2">
          <a:schemeClr val="lt1">
            <a:alpha val="90000"/>
            <a:hueOff val="0"/>
            <a:satOff val="0"/>
            <a:lumOff val="0"/>
            <a:alphaOff val="0"/>
          </a:schemeClr>
        </a:effectRef>
        <a:fontRef idx="minor">
          <a:schemeClr val="dk1">
            <a:hueOff val="0"/>
            <a:satOff val="0"/>
            <a:lumOff val="0"/>
            <a:alphaOff val="0"/>
          </a:schemeClr>
        </a:fontRef>
      </xdr:style>
      <xdr:txBody>
        <a:bodyPr spcFirstLastPara="0" vert="horz" wrap="square" lIns="78740" tIns="19685" rIns="78740" bIns="19685" numCol="1" spcCol="1270" anchor="ctr" anchorCtr="0">
          <a:noAutofit/>
        </a:bodyPr>
        <a:lstStyle/>
        <a:p>
          <a:pPr marL="0" lvl="0" indent="0" algn="ctr" defTabSz="1377950">
            <a:lnSpc>
              <a:spcPct val="90000"/>
            </a:lnSpc>
            <a:spcBef>
              <a:spcPct val="0"/>
            </a:spcBef>
            <a:spcAft>
              <a:spcPct val="35000"/>
            </a:spcAft>
            <a:buNone/>
          </a:pPr>
          <a:fld id="{5A10337B-43B4-4C4A-93CA-D9981789B243}" type="TxLink">
            <a:rPr lang="en-US" sz="1400" b="1" i="0" u="none" strike="noStrike" kern="1200">
              <a:solidFill>
                <a:srgbClr val="000000"/>
              </a:solidFill>
              <a:latin typeface="Calibri"/>
              <a:ea typeface="+mn-ea"/>
              <a:cs typeface="Calibri"/>
            </a:rPr>
            <a:pPr marL="0" lvl="0" indent="0" algn="ctr" defTabSz="1377950">
              <a:lnSpc>
                <a:spcPct val="90000"/>
              </a:lnSpc>
              <a:spcBef>
                <a:spcPct val="0"/>
              </a:spcBef>
              <a:spcAft>
                <a:spcPct val="35000"/>
              </a:spcAft>
              <a:buNone/>
            </a:pPr>
            <a:t>#REF!</a:t>
          </a:fld>
          <a:endParaRPr lang="ro-RO" sz="1400" b="1" i="0" u="none" strike="noStrike" kern="1200">
            <a:solidFill>
              <a:srgbClr val="000000"/>
            </a:solidFill>
            <a:latin typeface="Calibri"/>
            <a:ea typeface="+mn-ea"/>
            <a:cs typeface="Calibri"/>
          </a:endParaRPr>
        </a:p>
      </xdr:txBody>
    </xdr:sp>
    <xdr:clientData/>
  </xdr:twoCellAnchor>
  <xdr:twoCellAnchor>
    <xdr:from>
      <xdr:col>22</xdr:col>
      <xdr:colOff>362114</xdr:colOff>
      <xdr:row>44</xdr:row>
      <xdr:rowOff>19552</xdr:rowOff>
    </xdr:from>
    <xdr:to>
      <xdr:col>24</xdr:col>
      <xdr:colOff>472403</xdr:colOff>
      <xdr:row>46</xdr:row>
      <xdr:rowOff>29578</xdr:rowOff>
    </xdr:to>
    <xdr:sp macro="" textlink="$L$92">
      <xdr:nvSpPr>
        <xdr:cNvPr id="72" name="Dreptunghi 71">
          <a:extLst>
            <a:ext uri="{FF2B5EF4-FFF2-40B4-BE49-F238E27FC236}">
              <a16:creationId xmlns:a16="http://schemas.microsoft.com/office/drawing/2014/main" id="{2E7E544F-9147-4BE5-9836-DA94D8A30482}"/>
            </a:ext>
          </a:extLst>
        </xdr:cNvPr>
        <xdr:cNvSpPr/>
      </xdr:nvSpPr>
      <xdr:spPr>
        <a:xfrm>
          <a:off x="14181302" y="8052302"/>
          <a:ext cx="1364414" cy="375151"/>
        </a:xfrm>
        <a:prstGeom prst="rect">
          <a:avLst/>
        </a:prstGeom>
        <a:solidFill>
          <a:schemeClr val="accent5">
            <a:lumMod val="20000"/>
            <a:lumOff val="80000"/>
            <a:alpha val="90000"/>
          </a:schemeClr>
        </a:solidFill>
        <a:ln>
          <a:solidFill>
            <a:srgbClr val="1A9FA6"/>
          </a:solidFill>
        </a:ln>
        <a:scene3d>
          <a:camera prst="orthographicFront"/>
          <a:lightRig rig="threePt" dir="t">
            <a:rot lat="0" lon="0" rev="7500000"/>
          </a:lightRig>
        </a:scene3d>
        <a:sp3d z="152400" extrusionH="63500" prstMaterial="dkEdge">
          <a:bevelT w="135400" h="16350" prst="relaxedInset"/>
          <a:contourClr>
            <a:schemeClr val="bg1"/>
          </a:contourClr>
        </a:sp3d>
      </xdr:spPr>
      <xdr:style>
        <a:lnRef idx="1">
          <a:schemeClr val="accent4">
            <a:hueOff val="0"/>
            <a:satOff val="0"/>
            <a:lumOff val="0"/>
            <a:alphaOff val="0"/>
          </a:schemeClr>
        </a:lnRef>
        <a:fillRef idx="1">
          <a:schemeClr val="lt1">
            <a:alpha val="90000"/>
            <a:hueOff val="0"/>
            <a:satOff val="0"/>
            <a:lumOff val="0"/>
            <a:alphaOff val="0"/>
          </a:schemeClr>
        </a:fillRef>
        <a:effectRef idx="2">
          <a:schemeClr val="lt1">
            <a:alpha val="90000"/>
            <a:hueOff val="0"/>
            <a:satOff val="0"/>
            <a:lumOff val="0"/>
            <a:alphaOff val="0"/>
          </a:schemeClr>
        </a:effectRef>
        <a:fontRef idx="minor">
          <a:schemeClr val="dk1">
            <a:hueOff val="0"/>
            <a:satOff val="0"/>
            <a:lumOff val="0"/>
            <a:alphaOff val="0"/>
          </a:schemeClr>
        </a:fontRef>
      </xdr:style>
      <xdr:txBody>
        <a:bodyPr spcFirstLastPara="0" vert="horz" wrap="square" lIns="78740" tIns="19685" rIns="78740" bIns="19685" numCol="1" spcCol="1270" anchor="ctr" anchorCtr="0">
          <a:noAutofit/>
        </a:bodyPr>
        <a:lstStyle/>
        <a:p>
          <a:pPr marL="0" lvl="0" indent="0" algn="ctr" defTabSz="1377950">
            <a:lnSpc>
              <a:spcPct val="90000"/>
            </a:lnSpc>
            <a:spcBef>
              <a:spcPct val="0"/>
            </a:spcBef>
            <a:spcAft>
              <a:spcPct val="35000"/>
            </a:spcAft>
            <a:buNone/>
          </a:pPr>
          <a:fld id="{C647C6FB-EE65-4576-B20B-335A6CD7B83F}" type="TxLink">
            <a:rPr lang="en-US" sz="1400" b="1" i="0" u="none" strike="noStrike" kern="1200">
              <a:solidFill>
                <a:srgbClr val="000000"/>
              </a:solidFill>
              <a:latin typeface="Calibri"/>
              <a:ea typeface="+mn-ea"/>
              <a:cs typeface="Calibri"/>
            </a:rPr>
            <a:pPr marL="0" lvl="0" indent="0" algn="ctr" defTabSz="1377950">
              <a:lnSpc>
                <a:spcPct val="90000"/>
              </a:lnSpc>
              <a:spcBef>
                <a:spcPct val="0"/>
              </a:spcBef>
              <a:spcAft>
                <a:spcPct val="35000"/>
              </a:spcAft>
              <a:buNone/>
            </a:pPr>
            <a:t>0</a:t>
          </a:fld>
          <a:endParaRPr lang="ro-RO" sz="1400" b="1" i="0" u="none" strike="noStrike" kern="1200">
            <a:solidFill>
              <a:srgbClr val="000000"/>
            </a:solidFill>
            <a:latin typeface="Calibri"/>
            <a:ea typeface="+mn-ea"/>
            <a:cs typeface="Calibri"/>
          </a:endParaRPr>
        </a:p>
      </xdr:txBody>
    </xdr:sp>
    <xdr:clientData/>
  </xdr:twoCellAnchor>
  <xdr:twoCellAnchor>
    <xdr:from>
      <xdr:col>26</xdr:col>
      <xdr:colOff>108865</xdr:colOff>
      <xdr:row>43</xdr:row>
      <xdr:rowOff>170281</xdr:rowOff>
    </xdr:from>
    <xdr:to>
      <xdr:col>28</xdr:col>
      <xdr:colOff>269285</xdr:colOff>
      <xdr:row>45</xdr:row>
      <xdr:rowOff>180307</xdr:rowOff>
    </xdr:to>
    <xdr:sp macro="" textlink="$L$93">
      <xdr:nvSpPr>
        <xdr:cNvPr id="73" name="Dreptunghi 72">
          <a:extLst>
            <a:ext uri="{FF2B5EF4-FFF2-40B4-BE49-F238E27FC236}">
              <a16:creationId xmlns:a16="http://schemas.microsoft.com/office/drawing/2014/main" id="{336C030A-0372-4D19-9E61-CE487E7D6257}"/>
            </a:ext>
          </a:extLst>
        </xdr:cNvPr>
        <xdr:cNvSpPr/>
      </xdr:nvSpPr>
      <xdr:spPr>
        <a:xfrm>
          <a:off x="16325178" y="8020469"/>
          <a:ext cx="1351045" cy="375151"/>
        </a:xfrm>
        <a:prstGeom prst="rect">
          <a:avLst/>
        </a:prstGeom>
        <a:solidFill>
          <a:schemeClr val="accent5">
            <a:lumMod val="20000"/>
            <a:lumOff val="80000"/>
            <a:alpha val="90000"/>
          </a:schemeClr>
        </a:solidFill>
        <a:ln>
          <a:solidFill>
            <a:srgbClr val="1A9FA6"/>
          </a:solidFill>
        </a:ln>
        <a:scene3d>
          <a:camera prst="orthographicFront"/>
          <a:lightRig rig="threePt" dir="t">
            <a:rot lat="0" lon="0" rev="7500000"/>
          </a:lightRig>
        </a:scene3d>
        <a:sp3d z="152400" extrusionH="63500" prstMaterial="dkEdge">
          <a:bevelT w="135400" h="16350" prst="relaxedInset"/>
          <a:contourClr>
            <a:schemeClr val="bg1"/>
          </a:contourClr>
        </a:sp3d>
      </xdr:spPr>
      <xdr:style>
        <a:lnRef idx="1">
          <a:schemeClr val="accent4">
            <a:hueOff val="0"/>
            <a:satOff val="0"/>
            <a:lumOff val="0"/>
            <a:alphaOff val="0"/>
          </a:schemeClr>
        </a:lnRef>
        <a:fillRef idx="1">
          <a:schemeClr val="lt1">
            <a:alpha val="90000"/>
            <a:hueOff val="0"/>
            <a:satOff val="0"/>
            <a:lumOff val="0"/>
            <a:alphaOff val="0"/>
          </a:schemeClr>
        </a:fillRef>
        <a:effectRef idx="2">
          <a:schemeClr val="lt1">
            <a:alpha val="90000"/>
            <a:hueOff val="0"/>
            <a:satOff val="0"/>
            <a:lumOff val="0"/>
            <a:alphaOff val="0"/>
          </a:schemeClr>
        </a:effectRef>
        <a:fontRef idx="minor">
          <a:schemeClr val="dk1">
            <a:hueOff val="0"/>
            <a:satOff val="0"/>
            <a:lumOff val="0"/>
            <a:alphaOff val="0"/>
          </a:schemeClr>
        </a:fontRef>
      </xdr:style>
      <xdr:txBody>
        <a:bodyPr spcFirstLastPara="0" vert="horz" wrap="square" lIns="78740" tIns="19685" rIns="78740" bIns="19685" numCol="1" spcCol="1270" anchor="ctr" anchorCtr="0">
          <a:noAutofit/>
        </a:bodyPr>
        <a:lstStyle/>
        <a:p>
          <a:pPr marL="0" lvl="0" indent="0" algn="ctr" defTabSz="1377950">
            <a:lnSpc>
              <a:spcPct val="90000"/>
            </a:lnSpc>
            <a:spcBef>
              <a:spcPct val="0"/>
            </a:spcBef>
            <a:spcAft>
              <a:spcPct val="35000"/>
            </a:spcAft>
            <a:buNone/>
          </a:pPr>
          <a:fld id="{26B5F14B-8C20-4E05-84CF-AEF6527A48DC}" type="TxLink">
            <a:rPr lang="en-US" sz="1400" b="1" i="0" u="none" strike="noStrike" kern="1200">
              <a:solidFill>
                <a:srgbClr val="000000"/>
              </a:solidFill>
              <a:latin typeface="Calibri"/>
              <a:ea typeface="+mn-ea"/>
              <a:cs typeface="Calibri"/>
            </a:rPr>
            <a:pPr marL="0" lvl="0" indent="0" algn="ctr" defTabSz="1377950">
              <a:lnSpc>
                <a:spcPct val="90000"/>
              </a:lnSpc>
              <a:spcBef>
                <a:spcPct val="0"/>
              </a:spcBef>
              <a:spcAft>
                <a:spcPct val="35000"/>
              </a:spcAft>
              <a:buNone/>
            </a:pPr>
            <a:t>#REF!</a:t>
          </a:fld>
          <a:endParaRPr lang="ro-RO" sz="1400" b="1" i="0" u="none" strike="noStrike" kern="1200">
            <a:solidFill>
              <a:srgbClr val="000000"/>
            </a:solidFill>
            <a:latin typeface="Calibri"/>
            <a:ea typeface="+mn-ea"/>
            <a:cs typeface="Calibri"/>
          </a:endParaRPr>
        </a:p>
      </xdr:txBody>
    </xdr:sp>
    <xdr:clientData/>
  </xdr:twoCellAnchor>
  <xdr:twoCellAnchor>
    <xdr:from>
      <xdr:col>9</xdr:col>
      <xdr:colOff>100263</xdr:colOff>
      <xdr:row>35</xdr:row>
      <xdr:rowOff>130342</xdr:rowOff>
    </xdr:from>
    <xdr:to>
      <xdr:col>9</xdr:col>
      <xdr:colOff>130342</xdr:colOff>
      <xdr:row>55</xdr:row>
      <xdr:rowOff>40105</xdr:rowOff>
    </xdr:to>
    <xdr:cxnSp macro="">
      <xdr:nvCxnSpPr>
        <xdr:cNvPr id="83" name="Conector drept 82">
          <a:extLst>
            <a:ext uri="{FF2B5EF4-FFF2-40B4-BE49-F238E27FC236}">
              <a16:creationId xmlns:a16="http://schemas.microsoft.com/office/drawing/2014/main" id="{A7314AF9-9685-284E-97A3-AE7821A493B8}"/>
            </a:ext>
          </a:extLst>
        </xdr:cNvPr>
        <xdr:cNvCxnSpPr/>
      </xdr:nvCxnSpPr>
      <xdr:spPr>
        <a:xfrm>
          <a:off x="5674895" y="6446921"/>
          <a:ext cx="30079" cy="3579395"/>
        </a:xfrm>
        <a:prstGeom prst="line">
          <a:avLst/>
        </a:prstGeom>
        <a:ln w="28575">
          <a:solidFill>
            <a:srgbClr val="C00000"/>
          </a:solidFill>
        </a:ln>
      </xdr:spPr>
      <xdr:style>
        <a:lnRef idx="1">
          <a:schemeClr val="accent5"/>
        </a:lnRef>
        <a:fillRef idx="0">
          <a:schemeClr val="accent5"/>
        </a:fillRef>
        <a:effectRef idx="0">
          <a:schemeClr val="accent5"/>
        </a:effectRef>
        <a:fontRef idx="minor">
          <a:schemeClr val="tx1"/>
        </a:fontRef>
      </xdr:style>
    </xdr:cxnSp>
    <xdr:clientData/>
  </xdr:twoCellAnchor>
  <xdr:twoCellAnchor>
    <xdr:from>
      <xdr:col>9</xdr:col>
      <xdr:colOff>120315</xdr:colOff>
      <xdr:row>55</xdr:row>
      <xdr:rowOff>50131</xdr:rowOff>
    </xdr:from>
    <xdr:to>
      <xdr:col>25</xdr:col>
      <xdr:colOff>260684</xdr:colOff>
      <xdr:row>55</xdr:row>
      <xdr:rowOff>70184</xdr:rowOff>
    </xdr:to>
    <xdr:cxnSp macro="">
      <xdr:nvCxnSpPr>
        <xdr:cNvPr id="98" name="Conector drept 97">
          <a:extLst>
            <a:ext uri="{FF2B5EF4-FFF2-40B4-BE49-F238E27FC236}">
              <a16:creationId xmlns:a16="http://schemas.microsoft.com/office/drawing/2014/main" id="{519FE7A9-E327-C311-7F30-581C4C9ABA68}"/>
            </a:ext>
          </a:extLst>
        </xdr:cNvPr>
        <xdr:cNvCxnSpPr/>
      </xdr:nvCxnSpPr>
      <xdr:spPr>
        <a:xfrm>
          <a:off x="5694947" y="10036342"/>
          <a:ext cx="10176711" cy="20053"/>
        </a:xfrm>
        <a:prstGeom prst="line">
          <a:avLst/>
        </a:prstGeom>
        <a:ln w="28575">
          <a:solidFill>
            <a:srgbClr val="C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200526</xdr:colOff>
      <xdr:row>35</xdr:row>
      <xdr:rowOff>70184</xdr:rowOff>
    </xdr:from>
    <xdr:to>
      <xdr:col>25</xdr:col>
      <xdr:colOff>250658</xdr:colOff>
      <xdr:row>55</xdr:row>
      <xdr:rowOff>80210</xdr:rowOff>
    </xdr:to>
    <xdr:cxnSp macro="">
      <xdr:nvCxnSpPr>
        <xdr:cNvPr id="100" name="Conector drept cu săgeată 99">
          <a:extLst>
            <a:ext uri="{FF2B5EF4-FFF2-40B4-BE49-F238E27FC236}">
              <a16:creationId xmlns:a16="http://schemas.microsoft.com/office/drawing/2014/main" id="{35EA4C34-7CA3-6027-36A9-38A3586307B3}"/>
            </a:ext>
          </a:extLst>
        </xdr:cNvPr>
        <xdr:cNvCxnSpPr/>
      </xdr:nvCxnSpPr>
      <xdr:spPr>
        <a:xfrm flipH="1" flipV="1">
          <a:off x="15811500" y="6386763"/>
          <a:ext cx="50132" cy="3679658"/>
        </a:xfrm>
        <a:prstGeom prst="straightConnector1">
          <a:avLst/>
        </a:prstGeom>
        <a:ln w="28575">
          <a:solidFill>
            <a:srgbClr val="C00000"/>
          </a:solidFill>
          <a:tailEnd type="stealth"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381000</xdr:colOff>
      <xdr:row>35</xdr:row>
      <xdr:rowOff>80210</xdr:rowOff>
    </xdr:from>
    <xdr:to>
      <xdr:col>21</xdr:col>
      <xdr:colOff>431132</xdr:colOff>
      <xdr:row>55</xdr:row>
      <xdr:rowOff>90236</xdr:rowOff>
    </xdr:to>
    <xdr:cxnSp macro="">
      <xdr:nvCxnSpPr>
        <xdr:cNvPr id="101" name="Conector drept cu săgeată 100">
          <a:extLst>
            <a:ext uri="{FF2B5EF4-FFF2-40B4-BE49-F238E27FC236}">
              <a16:creationId xmlns:a16="http://schemas.microsoft.com/office/drawing/2014/main" id="{3754749B-E2D9-4362-9639-44237F5B43CC}"/>
            </a:ext>
          </a:extLst>
        </xdr:cNvPr>
        <xdr:cNvCxnSpPr/>
      </xdr:nvCxnSpPr>
      <xdr:spPr>
        <a:xfrm flipH="1" flipV="1">
          <a:off x="13505447" y="6396789"/>
          <a:ext cx="50132" cy="3679658"/>
        </a:xfrm>
        <a:prstGeom prst="straightConnector1">
          <a:avLst/>
        </a:prstGeom>
        <a:ln w="28575">
          <a:solidFill>
            <a:srgbClr val="C00000"/>
          </a:solidFill>
          <a:tailEnd type="stealth"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142373</xdr:colOff>
      <xdr:row>35</xdr:row>
      <xdr:rowOff>32084</xdr:rowOff>
    </xdr:from>
    <xdr:to>
      <xdr:col>18</xdr:col>
      <xdr:colOff>192505</xdr:colOff>
      <xdr:row>55</xdr:row>
      <xdr:rowOff>42110</xdr:rowOff>
    </xdr:to>
    <xdr:cxnSp macro="">
      <xdr:nvCxnSpPr>
        <xdr:cNvPr id="102" name="Conector drept cu săgeată 101">
          <a:extLst>
            <a:ext uri="{FF2B5EF4-FFF2-40B4-BE49-F238E27FC236}">
              <a16:creationId xmlns:a16="http://schemas.microsoft.com/office/drawing/2014/main" id="{5D1A9CB5-684B-43B8-98FD-CF094B5DDAB1}"/>
            </a:ext>
          </a:extLst>
        </xdr:cNvPr>
        <xdr:cNvCxnSpPr/>
      </xdr:nvCxnSpPr>
      <xdr:spPr>
        <a:xfrm flipH="1" flipV="1">
          <a:off x="11401926" y="6348663"/>
          <a:ext cx="50132" cy="3679658"/>
        </a:xfrm>
        <a:prstGeom prst="straightConnector1">
          <a:avLst/>
        </a:prstGeom>
        <a:ln w="28575">
          <a:solidFill>
            <a:srgbClr val="C00000"/>
          </a:solidFill>
          <a:tailEnd type="stealth"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395037</xdr:colOff>
      <xdr:row>35</xdr:row>
      <xdr:rowOff>64168</xdr:rowOff>
    </xdr:from>
    <xdr:to>
      <xdr:col>14</xdr:col>
      <xdr:colOff>445169</xdr:colOff>
      <xdr:row>55</xdr:row>
      <xdr:rowOff>74194</xdr:rowOff>
    </xdr:to>
    <xdr:cxnSp macro="">
      <xdr:nvCxnSpPr>
        <xdr:cNvPr id="103" name="Conector drept cu săgeată 102">
          <a:extLst>
            <a:ext uri="{FF2B5EF4-FFF2-40B4-BE49-F238E27FC236}">
              <a16:creationId xmlns:a16="http://schemas.microsoft.com/office/drawing/2014/main" id="{27BD9C80-B968-49C9-88BC-5344F230BCB6}"/>
            </a:ext>
          </a:extLst>
        </xdr:cNvPr>
        <xdr:cNvCxnSpPr/>
      </xdr:nvCxnSpPr>
      <xdr:spPr>
        <a:xfrm flipH="1" flipV="1">
          <a:off x="9168063" y="6380747"/>
          <a:ext cx="50132" cy="3679658"/>
        </a:xfrm>
        <a:prstGeom prst="straightConnector1">
          <a:avLst/>
        </a:prstGeom>
        <a:ln w="28575">
          <a:solidFill>
            <a:srgbClr val="C00000"/>
          </a:solidFill>
          <a:tailEnd type="stealth"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220576</xdr:colOff>
      <xdr:row>51</xdr:row>
      <xdr:rowOff>100264</xdr:rowOff>
    </xdr:from>
    <xdr:to>
      <xdr:col>15</xdr:col>
      <xdr:colOff>330865</xdr:colOff>
      <xdr:row>53</xdr:row>
      <xdr:rowOff>110291</xdr:rowOff>
    </xdr:to>
    <xdr:sp macro="" textlink="$N$90">
      <xdr:nvSpPr>
        <xdr:cNvPr id="104" name="Dreptunghi 103">
          <a:extLst>
            <a:ext uri="{FF2B5EF4-FFF2-40B4-BE49-F238E27FC236}">
              <a16:creationId xmlns:a16="http://schemas.microsoft.com/office/drawing/2014/main" id="{4196B143-1A4F-4CB2-8C5E-6AA2D8B2AB80}"/>
            </a:ext>
          </a:extLst>
        </xdr:cNvPr>
        <xdr:cNvSpPr/>
      </xdr:nvSpPr>
      <xdr:spPr>
        <a:xfrm>
          <a:off x="8371971" y="9364580"/>
          <a:ext cx="1353552" cy="370974"/>
        </a:xfrm>
        <a:prstGeom prst="rect">
          <a:avLst/>
        </a:prstGeom>
        <a:solidFill>
          <a:schemeClr val="accent2">
            <a:lumMod val="20000"/>
            <a:lumOff val="80000"/>
            <a:alpha val="90000"/>
          </a:schemeClr>
        </a:solidFill>
        <a:ln>
          <a:solidFill>
            <a:srgbClr val="C00000"/>
          </a:solidFill>
        </a:ln>
        <a:scene3d>
          <a:camera prst="orthographicFront"/>
          <a:lightRig rig="threePt" dir="t">
            <a:rot lat="0" lon="0" rev="7500000"/>
          </a:lightRig>
        </a:scene3d>
        <a:sp3d z="152400" extrusionH="63500" prstMaterial="dkEdge">
          <a:bevelT w="135400" h="16350" prst="relaxedInset"/>
          <a:contourClr>
            <a:schemeClr val="bg1"/>
          </a:contourClr>
        </a:sp3d>
      </xdr:spPr>
      <xdr:style>
        <a:lnRef idx="1">
          <a:schemeClr val="accent4">
            <a:hueOff val="0"/>
            <a:satOff val="0"/>
            <a:lumOff val="0"/>
            <a:alphaOff val="0"/>
          </a:schemeClr>
        </a:lnRef>
        <a:fillRef idx="1">
          <a:schemeClr val="lt1">
            <a:alpha val="90000"/>
            <a:hueOff val="0"/>
            <a:satOff val="0"/>
            <a:lumOff val="0"/>
            <a:alphaOff val="0"/>
          </a:schemeClr>
        </a:fillRef>
        <a:effectRef idx="2">
          <a:schemeClr val="lt1">
            <a:alpha val="90000"/>
            <a:hueOff val="0"/>
            <a:satOff val="0"/>
            <a:lumOff val="0"/>
            <a:alphaOff val="0"/>
          </a:schemeClr>
        </a:effectRef>
        <a:fontRef idx="minor">
          <a:schemeClr val="dk1">
            <a:hueOff val="0"/>
            <a:satOff val="0"/>
            <a:lumOff val="0"/>
            <a:alphaOff val="0"/>
          </a:schemeClr>
        </a:fontRef>
      </xdr:style>
      <xdr:txBody>
        <a:bodyPr spcFirstLastPara="0" vert="horz" wrap="square" lIns="78740" tIns="19685" rIns="78740" bIns="19685" numCol="1" spcCol="1270" anchor="ctr" anchorCtr="0">
          <a:noAutofit/>
        </a:bodyPr>
        <a:lstStyle/>
        <a:p>
          <a:pPr marL="0" lvl="0" indent="0" algn="ctr" defTabSz="1377950">
            <a:lnSpc>
              <a:spcPct val="90000"/>
            </a:lnSpc>
            <a:spcBef>
              <a:spcPct val="0"/>
            </a:spcBef>
            <a:spcAft>
              <a:spcPct val="35000"/>
            </a:spcAft>
            <a:buNone/>
          </a:pPr>
          <a:fld id="{ABADCC4E-BEFA-45EF-87D5-8484D3281A47}" type="TxLink">
            <a:rPr lang="en-US" sz="1400" b="1" i="0" u="none" strike="noStrike" kern="1200">
              <a:solidFill>
                <a:srgbClr val="000000"/>
              </a:solidFill>
              <a:latin typeface="Calibri"/>
              <a:ea typeface="+mn-ea"/>
              <a:cs typeface="Calibri"/>
            </a:rPr>
            <a:pPr marL="0" lvl="0" indent="0" algn="ctr" defTabSz="1377950">
              <a:lnSpc>
                <a:spcPct val="90000"/>
              </a:lnSpc>
              <a:spcBef>
                <a:spcPct val="0"/>
              </a:spcBef>
              <a:spcAft>
                <a:spcPct val="35000"/>
              </a:spcAft>
              <a:buNone/>
            </a:pPr>
            <a:t>0</a:t>
          </a:fld>
          <a:endParaRPr lang="ro-RO" sz="1800" b="1" i="0" u="none" strike="noStrike" kern="1200">
            <a:solidFill>
              <a:srgbClr val="000000"/>
            </a:solidFill>
            <a:latin typeface="Calibri"/>
            <a:ea typeface="+mn-ea"/>
            <a:cs typeface="Calibri"/>
          </a:endParaRPr>
        </a:p>
      </xdr:txBody>
    </xdr:sp>
    <xdr:clientData/>
  </xdr:twoCellAnchor>
  <xdr:twoCellAnchor>
    <xdr:from>
      <xdr:col>16</xdr:col>
      <xdr:colOff>473240</xdr:colOff>
      <xdr:row>51</xdr:row>
      <xdr:rowOff>92243</xdr:rowOff>
    </xdr:from>
    <xdr:to>
      <xdr:col>18</xdr:col>
      <xdr:colOff>583528</xdr:colOff>
      <xdr:row>53</xdr:row>
      <xdr:rowOff>102270</xdr:rowOff>
    </xdr:to>
    <xdr:sp macro="" textlink="$N$91">
      <xdr:nvSpPr>
        <xdr:cNvPr id="105" name="Dreptunghi 104">
          <a:extLst>
            <a:ext uri="{FF2B5EF4-FFF2-40B4-BE49-F238E27FC236}">
              <a16:creationId xmlns:a16="http://schemas.microsoft.com/office/drawing/2014/main" id="{8382F4D2-3FC7-4D5E-B08F-2101C0263B07}"/>
            </a:ext>
          </a:extLst>
        </xdr:cNvPr>
        <xdr:cNvSpPr/>
      </xdr:nvSpPr>
      <xdr:spPr>
        <a:xfrm>
          <a:off x="10489529" y="9356559"/>
          <a:ext cx="1353552" cy="370974"/>
        </a:xfrm>
        <a:prstGeom prst="rect">
          <a:avLst/>
        </a:prstGeom>
        <a:solidFill>
          <a:schemeClr val="accent2">
            <a:lumMod val="20000"/>
            <a:lumOff val="80000"/>
            <a:alpha val="90000"/>
          </a:schemeClr>
        </a:solidFill>
        <a:ln>
          <a:solidFill>
            <a:srgbClr val="C00000"/>
          </a:solidFill>
        </a:ln>
        <a:scene3d>
          <a:camera prst="orthographicFront"/>
          <a:lightRig rig="threePt" dir="t">
            <a:rot lat="0" lon="0" rev="7500000"/>
          </a:lightRig>
        </a:scene3d>
        <a:sp3d z="152400" extrusionH="63500" prstMaterial="dkEdge">
          <a:bevelT w="135400" h="16350" prst="relaxedInset"/>
          <a:contourClr>
            <a:schemeClr val="bg1"/>
          </a:contourClr>
        </a:sp3d>
      </xdr:spPr>
      <xdr:style>
        <a:lnRef idx="1">
          <a:schemeClr val="accent4">
            <a:hueOff val="0"/>
            <a:satOff val="0"/>
            <a:lumOff val="0"/>
            <a:alphaOff val="0"/>
          </a:schemeClr>
        </a:lnRef>
        <a:fillRef idx="1">
          <a:schemeClr val="lt1">
            <a:alpha val="90000"/>
            <a:hueOff val="0"/>
            <a:satOff val="0"/>
            <a:lumOff val="0"/>
            <a:alphaOff val="0"/>
          </a:schemeClr>
        </a:fillRef>
        <a:effectRef idx="2">
          <a:schemeClr val="lt1">
            <a:alpha val="90000"/>
            <a:hueOff val="0"/>
            <a:satOff val="0"/>
            <a:lumOff val="0"/>
            <a:alphaOff val="0"/>
          </a:schemeClr>
        </a:effectRef>
        <a:fontRef idx="minor">
          <a:schemeClr val="dk1">
            <a:hueOff val="0"/>
            <a:satOff val="0"/>
            <a:lumOff val="0"/>
            <a:alphaOff val="0"/>
          </a:schemeClr>
        </a:fontRef>
      </xdr:style>
      <xdr:txBody>
        <a:bodyPr spcFirstLastPara="0" vert="horz" wrap="square" lIns="78740" tIns="19685" rIns="78740" bIns="19685" numCol="1" spcCol="1270" anchor="ctr" anchorCtr="0">
          <a:noAutofit/>
        </a:bodyPr>
        <a:lstStyle/>
        <a:p>
          <a:pPr marL="0" lvl="0" indent="0" algn="ctr" defTabSz="1377950">
            <a:lnSpc>
              <a:spcPct val="90000"/>
            </a:lnSpc>
            <a:spcBef>
              <a:spcPct val="0"/>
            </a:spcBef>
            <a:spcAft>
              <a:spcPct val="35000"/>
            </a:spcAft>
            <a:buNone/>
          </a:pPr>
          <a:fld id="{19EC764D-F312-4D13-A5C3-4625525035BE}" type="TxLink">
            <a:rPr lang="en-US" sz="1400" b="1" i="0" u="none" strike="noStrike" kern="1200">
              <a:solidFill>
                <a:srgbClr val="000000"/>
              </a:solidFill>
              <a:latin typeface="Calibri"/>
              <a:ea typeface="+mn-ea"/>
              <a:cs typeface="Calibri"/>
            </a:rPr>
            <a:pPr marL="0" lvl="0" indent="0" algn="ctr" defTabSz="1377950">
              <a:lnSpc>
                <a:spcPct val="90000"/>
              </a:lnSpc>
              <a:spcBef>
                <a:spcPct val="0"/>
              </a:spcBef>
              <a:spcAft>
                <a:spcPct val="35000"/>
              </a:spcAft>
              <a:buNone/>
            </a:pPr>
            <a:t>#REF!</a:t>
          </a:fld>
          <a:endParaRPr lang="ro-RO" sz="1800" b="1" i="0" u="none" strike="noStrike" kern="1200">
            <a:solidFill>
              <a:srgbClr val="000000"/>
            </a:solidFill>
            <a:latin typeface="Calibri"/>
            <a:ea typeface="+mn-ea"/>
            <a:cs typeface="Calibri"/>
          </a:endParaRPr>
        </a:p>
      </xdr:txBody>
    </xdr:sp>
    <xdr:clientData/>
  </xdr:twoCellAnchor>
  <xdr:twoCellAnchor>
    <xdr:from>
      <xdr:col>20</xdr:col>
      <xdr:colOff>4007</xdr:colOff>
      <xdr:row>51</xdr:row>
      <xdr:rowOff>94249</xdr:rowOff>
    </xdr:from>
    <xdr:to>
      <xdr:col>22</xdr:col>
      <xdr:colOff>114296</xdr:colOff>
      <xdr:row>53</xdr:row>
      <xdr:rowOff>104276</xdr:rowOff>
    </xdr:to>
    <xdr:sp macro="" textlink="$L$92">
      <xdr:nvSpPr>
        <xdr:cNvPr id="106" name="Dreptunghi 105">
          <a:extLst>
            <a:ext uri="{FF2B5EF4-FFF2-40B4-BE49-F238E27FC236}">
              <a16:creationId xmlns:a16="http://schemas.microsoft.com/office/drawing/2014/main" id="{A7B6EC4C-3944-4BCC-9C2D-5796ECA7DDE0}"/>
            </a:ext>
          </a:extLst>
        </xdr:cNvPr>
        <xdr:cNvSpPr/>
      </xdr:nvSpPr>
      <xdr:spPr>
        <a:xfrm>
          <a:off x="12506823" y="9358565"/>
          <a:ext cx="1353552" cy="370974"/>
        </a:xfrm>
        <a:prstGeom prst="rect">
          <a:avLst/>
        </a:prstGeom>
        <a:solidFill>
          <a:schemeClr val="accent2">
            <a:lumMod val="20000"/>
            <a:lumOff val="80000"/>
            <a:alpha val="90000"/>
          </a:schemeClr>
        </a:solidFill>
        <a:ln>
          <a:solidFill>
            <a:srgbClr val="C00000"/>
          </a:solidFill>
        </a:ln>
        <a:scene3d>
          <a:camera prst="orthographicFront"/>
          <a:lightRig rig="threePt" dir="t">
            <a:rot lat="0" lon="0" rev="7500000"/>
          </a:lightRig>
        </a:scene3d>
        <a:sp3d z="152400" extrusionH="63500" prstMaterial="dkEdge">
          <a:bevelT w="135400" h="16350" prst="relaxedInset"/>
          <a:contourClr>
            <a:schemeClr val="bg1"/>
          </a:contourClr>
        </a:sp3d>
      </xdr:spPr>
      <xdr:style>
        <a:lnRef idx="1">
          <a:schemeClr val="accent4">
            <a:hueOff val="0"/>
            <a:satOff val="0"/>
            <a:lumOff val="0"/>
            <a:alphaOff val="0"/>
          </a:schemeClr>
        </a:lnRef>
        <a:fillRef idx="1">
          <a:schemeClr val="lt1">
            <a:alpha val="90000"/>
            <a:hueOff val="0"/>
            <a:satOff val="0"/>
            <a:lumOff val="0"/>
            <a:alphaOff val="0"/>
          </a:schemeClr>
        </a:fillRef>
        <a:effectRef idx="2">
          <a:schemeClr val="lt1">
            <a:alpha val="90000"/>
            <a:hueOff val="0"/>
            <a:satOff val="0"/>
            <a:lumOff val="0"/>
            <a:alphaOff val="0"/>
          </a:schemeClr>
        </a:effectRef>
        <a:fontRef idx="minor">
          <a:schemeClr val="dk1">
            <a:hueOff val="0"/>
            <a:satOff val="0"/>
            <a:lumOff val="0"/>
            <a:alphaOff val="0"/>
          </a:schemeClr>
        </a:fontRef>
      </xdr:style>
      <xdr:txBody>
        <a:bodyPr spcFirstLastPara="0" vert="horz" wrap="square" lIns="78740" tIns="19685" rIns="78740" bIns="19685" numCol="1" spcCol="1270" anchor="ctr" anchorCtr="0">
          <a:noAutofit/>
        </a:bodyPr>
        <a:lstStyle/>
        <a:p>
          <a:pPr marL="0" lvl="0" indent="0" algn="ctr" defTabSz="1377950">
            <a:lnSpc>
              <a:spcPct val="90000"/>
            </a:lnSpc>
            <a:spcBef>
              <a:spcPct val="0"/>
            </a:spcBef>
            <a:spcAft>
              <a:spcPct val="35000"/>
            </a:spcAft>
            <a:buNone/>
          </a:pPr>
          <a:fld id="{7D0212D0-7F9C-4E36-914A-DE2D220E58F0}" type="TxLink">
            <a:rPr lang="en-US" sz="1400" b="1" i="0" u="none" strike="noStrike" kern="1200">
              <a:solidFill>
                <a:srgbClr val="000000"/>
              </a:solidFill>
              <a:latin typeface="Calibri"/>
              <a:ea typeface="+mn-ea"/>
              <a:cs typeface="Calibri"/>
            </a:rPr>
            <a:pPr marL="0" lvl="0" indent="0" algn="ctr" defTabSz="1377950">
              <a:lnSpc>
                <a:spcPct val="90000"/>
              </a:lnSpc>
              <a:spcBef>
                <a:spcPct val="0"/>
              </a:spcBef>
              <a:spcAft>
                <a:spcPct val="35000"/>
              </a:spcAft>
              <a:buNone/>
            </a:pPr>
            <a:t>0</a:t>
          </a:fld>
          <a:endParaRPr lang="ro-RO" sz="1400" b="1" i="0" u="none" strike="noStrike" kern="1200">
            <a:solidFill>
              <a:srgbClr val="000000"/>
            </a:solidFill>
            <a:latin typeface="Calibri"/>
            <a:ea typeface="+mn-ea"/>
            <a:cs typeface="Calibri"/>
          </a:endParaRPr>
        </a:p>
      </xdr:txBody>
    </xdr:sp>
    <xdr:clientData/>
  </xdr:twoCellAnchor>
  <xdr:twoCellAnchor>
    <xdr:from>
      <xdr:col>23</xdr:col>
      <xdr:colOff>336880</xdr:colOff>
      <xdr:row>51</xdr:row>
      <xdr:rowOff>106280</xdr:rowOff>
    </xdr:from>
    <xdr:to>
      <xdr:col>25</xdr:col>
      <xdr:colOff>447169</xdr:colOff>
      <xdr:row>53</xdr:row>
      <xdr:rowOff>116307</xdr:rowOff>
    </xdr:to>
    <xdr:sp macro="" textlink="$N$93">
      <xdr:nvSpPr>
        <xdr:cNvPr id="107" name="Dreptunghi 106">
          <a:extLst>
            <a:ext uri="{FF2B5EF4-FFF2-40B4-BE49-F238E27FC236}">
              <a16:creationId xmlns:a16="http://schemas.microsoft.com/office/drawing/2014/main" id="{D789B439-0137-4D99-BCF7-89CA3F88B1F6}"/>
            </a:ext>
          </a:extLst>
        </xdr:cNvPr>
        <xdr:cNvSpPr/>
      </xdr:nvSpPr>
      <xdr:spPr>
        <a:xfrm>
          <a:off x="14704591" y="9370596"/>
          <a:ext cx="1353552" cy="370974"/>
        </a:xfrm>
        <a:prstGeom prst="rect">
          <a:avLst/>
        </a:prstGeom>
        <a:solidFill>
          <a:schemeClr val="accent2">
            <a:lumMod val="20000"/>
            <a:lumOff val="80000"/>
            <a:alpha val="90000"/>
          </a:schemeClr>
        </a:solidFill>
        <a:ln>
          <a:solidFill>
            <a:srgbClr val="C00000"/>
          </a:solidFill>
        </a:ln>
        <a:scene3d>
          <a:camera prst="orthographicFront"/>
          <a:lightRig rig="threePt" dir="t">
            <a:rot lat="0" lon="0" rev="7500000"/>
          </a:lightRig>
        </a:scene3d>
        <a:sp3d z="152400" extrusionH="63500" prstMaterial="dkEdge">
          <a:bevelT w="135400" h="16350" prst="relaxedInset"/>
          <a:contourClr>
            <a:schemeClr val="bg1"/>
          </a:contourClr>
        </a:sp3d>
      </xdr:spPr>
      <xdr:style>
        <a:lnRef idx="1">
          <a:schemeClr val="accent4">
            <a:hueOff val="0"/>
            <a:satOff val="0"/>
            <a:lumOff val="0"/>
            <a:alphaOff val="0"/>
          </a:schemeClr>
        </a:lnRef>
        <a:fillRef idx="1">
          <a:schemeClr val="lt1">
            <a:alpha val="90000"/>
            <a:hueOff val="0"/>
            <a:satOff val="0"/>
            <a:lumOff val="0"/>
            <a:alphaOff val="0"/>
          </a:schemeClr>
        </a:fillRef>
        <a:effectRef idx="2">
          <a:schemeClr val="lt1">
            <a:alpha val="90000"/>
            <a:hueOff val="0"/>
            <a:satOff val="0"/>
            <a:lumOff val="0"/>
            <a:alphaOff val="0"/>
          </a:schemeClr>
        </a:effectRef>
        <a:fontRef idx="minor">
          <a:schemeClr val="dk1">
            <a:hueOff val="0"/>
            <a:satOff val="0"/>
            <a:lumOff val="0"/>
            <a:alphaOff val="0"/>
          </a:schemeClr>
        </a:fontRef>
      </xdr:style>
      <xdr:txBody>
        <a:bodyPr spcFirstLastPara="0" vert="horz" wrap="square" lIns="78740" tIns="19685" rIns="78740" bIns="19685" numCol="1" spcCol="1270" anchor="ctr" anchorCtr="0">
          <a:noAutofit/>
        </a:bodyPr>
        <a:lstStyle/>
        <a:p>
          <a:pPr marL="0" lvl="0" indent="0" algn="ctr" defTabSz="1377950">
            <a:lnSpc>
              <a:spcPct val="90000"/>
            </a:lnSpc>
            <a:spcBef>
              <a:spcPct val="0"/>
            </a:spcBef>
            <a:spcAft>
              <a:spcPct val="35000"/>
            </a:spcAft>
            <a:buNone/>
          </a:pPr>
          <a:fld id="{8619E484-535B-4EC2-A7F7-0167F47D9AD9}" type="TxLink">
            <a:rPr lang="en-US" sz="1400" b="1" i="0" u="none" strike="noStrike" kern="1200">
              <a:solidFill>
                <a:srgbClr val="000000"/>
              </a:solidFill>
              <a:latin typeface="Calibri"/>
              <a:ea typeface="+mn-ea"/>
              <a:cs typeface="Calibri"/>
            </a:rPr>
            <a:pPr marL="0" lvl="0" indent="0" algn="ctr" defTabSz="1377950">
              <a:lnSpc>
                <a:spcPct val="90000"/>
              </a:lnSpc>
              <a:spcBef>
                <a:spcPct val="0"/>
              </a:spcBef>
              <a:spcAft>
                <a:spcPct val="35000"/>
              </a:spcAft>
              <a:buNone/>
            </a:pPr>
            <a:t>#REF!</a:t>
          </a:fld>
          <a:endParaRPr lang="ro-RO" sz="1400" b="1" i="0" u="none" strike="noStrike" kern="1200">
            <a:solidFill>
              <a:srgbClr val="000000"/>
            </a:solidFill>
            <a:latin typeface="Calibri"/>
            <a:ea typeface="+mn-ea"/>
            <a:cs typeface="Calibri"/>
          </a:endParaRPr>
        </a:p>
      </xdr:txBody>
    </xdr:sp>
    <xdr:clientData/>
  </xdr:twoCellAnchor>
  <xdr:twoCellAnchor>
    <xdr:from>
      <xdr:col>27</xdr:col>
      <xdr:colOff>190500</xdr:colOff>
      <xdr:row>72</xdr:row>
      <xdr:rowOff>79375</xdr:rowOff>
    </xdr:from>
    <xdr:to>
      <xdr:col>29</xdr:col>
      <xdr:colOff>537244</xdr:colOff>
      <xdr:row>74</xdr:row>
      <xdr:rowOff>99427</xdr:rowOff>
    </xdr:to>
    <xdr:sp macro="" textlink="$H$95">
      <xdr:nvSpPr>
        <xdr:cNvPr id="111" name="Dreptunghi 110">
          <a:extLst>
            <a:ext uri="{FF2B5EF4-FFF2-40B4-BE49-F238E27FC236}">
              <a16:creationId xmlns:a16="http://schemas.microsoft.com/office/drawing/2014/main" id="{95F04632-D538-467A-9153-7F2E5067557D}"/>
            </a:ext>
          </a:extLst>
        </xdr:cNvPr>
        <xdr:cNvSpPr/>
      </xdr:nvSpPr>
      <xdr:spPr>
        <a:xfrm>
          <a:off x="17184688" y="13287375"/>
          <a:ext cx="1386556" cy="385177"/>
        </a:xfrm>
        <a:prstGeom prst="rect">
          <a:avLst/>
        </a:prstGeom>
        <a:solidFill>
          <a:schemeClr val="accent3">
            <a:lumMod val="20000"/>
            <a:lumOff val="80000"/>
            <a:alpha val="90000"/>
          </a:schemeClr>
        </a:solidFill>
        <a:ln>
          <a:solidFill>
            <a:schemeClr val="accent3">
              <a:lumMod val="50000"/>
            </a:schemeClr>
          </a:solidFill>
        </a:ln>
        <a:scene3d>
          <a:camera prst="orthographicFront"/>
          <a:lightRig rig="threePt" dir="t">
            <a:rot lat="0" lon="0" rev="7500000"/>
          </a:lightRig>
        </a:scene3d>
        <a:sp3d z="152400" extrusionH="63500" prstMaterial="dkEdge">
          <a:bevelT w="125400" h="36350" prst="relaxedInset"/>
          <a:contourClr>
            <a:schemeClr val="bg1"/>
          </a:contourClr>
        </a:sp3d>
      </xdr:spPr>
      <xdr:style>
        <a:lnRef idx="1">
          <a:schemeClr val="accent5">
            <a:hueOff val="0"/>
            <a:satOff val="0"/>
            <a:lumOff val="0"/>
            <a:alphaOff val="0"/>
          </a:schemeClr>
        </a:lnRef>
        <a:fillRef idx="1">
          <a:schemeClr val="lt1">
            <a:alpha val="90000"/>
            <a:hueOff val="0"/>
            <a:satOff val="0"/>
            <a:lumOff val="0"/>
            <a:alphaOff val="0"/>
          </a:schemeClr>
        </a:fillRef>
        <a:effectRef idx="2">
          <a:schemeClr val="lt1">
            <a:alpha val="90000"/>
            <a:hueOff val="0"/>
            <a:satOff val="0"/>
            <a:lumOff val="0"/>
            <a:alphaOff val="0"/>
          </a:schemeClr>
        </a:effectRef>
        <a:fontRef idx="minor">
          <a:schemeClr val="dk1">
            <a:hueOff val="0"/>
            <a:satOff val="0"/>
            <a:lumOff val="0"/>
            <a:alphaOff val="0"/>
          </a:schemeClr>
        </a:fontRef>
      </xdr:style>
      <xdr:txBody>
        <a:bodyPr spcFirstLastPara="0" vert="horz" wrap="square" lIns="71120" tIns="17780" rIns="71120" bIns="17780" numCol="1" spcCol="1270" anchor="ctr" anchorCtr="0">
          <a:noAutofit/>
        </a:bodyPr>
        <a:lstStyle/>
        <a:p>
          <a:pPr marL="0" lvl="0" indent="0" algn="ctr" defTabSz="1244600">
            <a:lnSpc>
              <a:spcPct val="90000"/>
            </a:lnSpc>
            <a:spcBef>
              <a:spcPct val="0"/>
            </a:spcBef>
            <a:spcAft>
              <a:spcPct val="35000"/>
            </a:spcAft>
            <a:buNone/>
          </a:pPr>
          <a:fld id="{423D0ABF-28E8-4427-BE35-E101A76E4ADD}" type="TxLink">
            <a:rPr lang="en-US" sz="1400" b="1" i="0" u="none" strike="noStrike" kern="1200">
              <a:solidFill>
                <a:srgbClr val="000000"/>
              </a:solidFill>
              <a:latin typeface="Calibri"/>
              <a:ea typeface="+mn-ea"/>
              <a:cs typeface="Calibri"/>
            </a:rPr>
            <a:pPr marL="0" lvl="0" indent="0" algn="ctr" defTabSz="1244600">
              <a:lnSpc>
                <a:spcPct val="90000"/>
              </a:lnSpc>
              <a:spcBef>
                <a:spcPct val="0"/>
              </a:spcBef>
              <a:spcAft>
                <a:spcPct val="35000"/>
              </a:spcAft>
              <a:buNone/>
            </a:pPr>
            <a:t>#REF!</a:t>
          </a:fld>
          <a:endParaRPr lang="ro-RO" sz="1400" b="1" i="0" u="none" strike="noStrike" kern="1200">
            <a:solidFill>
              <a:srgbClr val="000000"/>
            </a:solidFill>
            <a:latin typeface="Calibri"/>
            <a:ea typeface="+mn-ea"/>
            <a:cs typeface="Calibri"/>
          </a:endParaRPr>
        </a:p>
      </xdr:txBody>
    </xdr:sp>
    <xdr:clientData/>
  </xdr:twoCellAnchor>
  <xdr:twoCellAnchor>
    <xdr:from>
      <xdr:col>18</xdr:col>
      <xdr:colOff>21756</xdr:colOff>
      <xdr:row>7</xdr:row>
      <xdr:rowOff>92669</xdr:rowOff>
    </xdr:from>
    <xdr:to>
      <xdr:col>20</xdr:col>
      <xdr:colOff>217299</xdr:colOff>
      <xdr:row>10</xdr:row>
      <xdr:rowOff>3067</xdr:rowOff>
    </xdr:to>
    <xdr:sp macro="" textlink="$H$95">
      <xdr:nvSpPr>
        <xdr:cNvPr id="2" name="Formă liberă: formă 1">
          <a:extLst>
            <a:ext uri="{FF2B5EF4-FFF2-40B4-BE49-F238E27FC236}">
              <a16:creationId xmlns:a16="http://schemas.microsoft.com/office/drawing/2014/main" id="{46BA664C-6846-41D9-8BB7-196CDC1675CA}"/>
            </a:ext>
          </a:extLst>
        </xdr:cNvPr>
        <xdr:cNvSpPr/>
      </xdr:nvSpPr>
      <xdr:spPr>
        <a:xfrm>
          <a:off x="11332694" y="1370607"/>
          <a:ext cx="1449668" cy="458085"/>
        </a:xfrm>
        <a:custGeom>
          <a:avLst/>
          <a:gdLst>
            <a:gd name="connsiteX0" fmla="*/ 0 w 1411293"/>
            <a:gd name="connsiteY0" fmla="*/ 0 h 465114"/>
            <a:gd name="connsiteX1" fmla="*/ 1411293 w 1411293"/>
            <a:gd name="connsiteY1" fmla="*/ 0 h 465114"/>
            <a:gd name="connsiteX2" fmla="*/ 1411293 w 1411293"/>
            <a:gd name="connsiteY2" fmla="*/ 465114 h 465114"/>
            <a:gd name="connsiteX3" fmla="*/ 0 w 1411293"/>
            <a:gd name="connsiteY3" fmla="*/ 465114 h 465114"/>
            <a:gd name="connsiteX4" fmla="*/ 0 w 1411293"/>
            <a:gd name="connsiteY4" fmla="*/ 0 h 465114"/>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411293" h="465114">
              <a:moveTo>
                <a:pt x="0" y="0"/>
              </a:moveTo>
              <a:lnTo>
                <a:pt x="1411293" y="0"/>
              </a:lnTo>
              <a:lnTo>
                <a:pt x="1411293" y="465114"/>
              </a:lnTo>
              <a:lnTo>
                <a:pt x="0" y="465114"/>
              </a:lnTo>
              <a:lnTo>
                <a:pt x="0" y="0"/>
              </a:lnTo>
              <a:close/>
            </a:path>
          </a:pathLst>
        </a:custGeom>
        <a:solidFill>
          <a:schemeClr val="accent5">
            <a:lumMod val="60000"/>
            <a:lumOff val="40000"/>
            <a:alpha val="90000"/>
          </a:schemeClr>
        </a:solidFill>
        <a:ln>
          <a:solidFill>
            <a:schemeClr val="accent5">
              <a:lumMod val="50000"/>
            </a:schemeClr>
          </a:solidFill>
        </a:ln>
        <a:scene3d>
          <a:camera prst="orthographicFront"/>
          <a:lightRig rig="threePt" dir="t">
            <a:rot lat="0" lon="0" rev="7500000"/>
          </a:lightRig>
        </a:scene3d>
        <a:sp3d z="152400" extrusionH="63500" prstMaterial="dkEdge">
          <a:bevelT w="125400" h="36350" prst="relaxedInset"/>
          <a:contourClr>
            <a:schemeClr val="bg1"/>
          </a:contourClr>
        </a:sp3d>
      </xdr:spPr>
      <xdr:style>
        <a:lnRef idx="1">
          <a:schemeClr val="accent5">
            <a:hueOff val="0"/>
            <a:satOff val="0"/>
            <a:lumOff val="0"/>
            <a:alphaOff val="0"/>
          </a:schemeClr>
        </a:lnRef>
        <a:fillRef idx="1">
          <a:schemeClr val="lt1">
            <a:alpha val="90000"/>
            <a:hueOff val="0"/>
            <a:satOff val="0"/>
            <a:lumOff val="0"/>
            <a:alphaOff val="0"/>
          </a:schemeClr>
        </a:fillRef>
        <a:effectRef idx="2">
          <a:schemeClr val="lt1">
            <a:alpha val="90000"/>
            <a:hueOff val="0"/>
            <a:satOff val="0"/>
            <a:lumOff val="0"/>
            <a:alphaOff val="0"/>
          </a:schemeClr>
        </a:effectRef>
        <a:fontRef idx="minor">
          <a:schemeClr val="dk1">
            <a:hueOff val="0"/>
            <a:satOff val="0"/>
            <a:lumOff val="0"/>
            <a:alphaOff val="0"/>
          </a:schemeClr>
        </a:fontRef>
      </xdr:style>
      <xdr:txBody>
        <a:bodyPr spcFirstLastPara="0" vert="horz" wrap="square" lIns="71120" tIns="17780" rIns="71120" bIns="17780" numCol="1" spcCol="1270" anchor="ctr" anchorCtr="0">
          <a:noAutofit/>
        </a:bodyPr>
        <a:lstStyle/>
        <a:p>
          <a:pPr marL="0" lvl="0" indent="0" algn="ctr" defTabSz="1244600">
            <a:lnSpc>
              <a:spcPct val="90000"/>
            </a:lnSpc>
            <a:spcBef>
              <a:spcPct val="0"/>
            </a:spcBef>
            <a:spcAft>
              <a:spcPct val="35000"/>
            </a:spcAft>
            <a:buNone/>
          </a:pPr>
          <a:fld id="{0F5B6D44-B7C5-49E9-94A9-EC8C17B28003}" type="TxLink">
            <a:rPr lang="en-US" sz="1400" b="1" i="0" u="none" strike="noStrike" kern="1200">
              <a:solidFill>
                <a:srgbClr val="000000"/>
              </a:solidFill>
              <a:latin typeface="Calibri"/>
              <a:ea typeface="+mn-ea"/>
              <a:cs typeface="Calibri"/>
            </a:rPr>
            <a:pPr marL="0" lvl="0" indent="0" algn="ctr" defTabSz="1244600">
              <a:lnSpc>
                <a:spcPct val="90000"/>
              </a:lnSpc>
              <a:spcBef>
                <a:spcPct val="0"/>
              </a:spcBef>
              <a:spcAft>
                <a:spcPct val="35000"/>
              </a:spcAft>
              <a:buNone/>
            </a:pPr>
            <a:t>#REF!</a:t>
          </a:fld>
          <a:endParaRPr lang="en-US" sz="1400" b="1" i="0" u="none" strike="noStrike" kern="1200">
            <a:solidFill>
              <a:srgbClr val="000000"/>
            </a:solidFill>
            <a:latin typeface="Calibri"/>
            <a:ea typeface="+mn-ea"/>
            <a:cs typeface="Calibri"/>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mottmac-my.sharepoint.com/personal/mihaela_neagu_mottmac_com/Documents/Desktop/Alina%20Armasu/AA-010820-001%20DELIV%20Task%20A%201.1_FINANCIAL%20MODEL%20CEC_vA_to%20EIB_2022%2012%201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4"/>
      <sheetName val="START"/>
      <sheetName val="INSTRUCTIUNI"/>
      <sheetName val="INPUT"/>
      <sheetName val="CALCUL CEC&amp;DEP"/>
      <sheetName val="FLUXURI"/>
      <sheetName val="Log in"/>
      <sheetName val="TAXA"/>
      <sheetName val="TARIF"/>
    </sheetNames>
    <sheetDataSet>
      <sheetData sheetId="0"/>
      <sheetData sheetId="1"/>
      <sheetData sheetId="2"/>
      <sheetData sheetId="3">
        <row r="8">
          <cell r="E8">
            <v>80</v>
          </cell>
        </row>
        <row r="10">
          <cell r="E10">
            <v>200</v>
          </cell>
        </row>
      </sheetData>
      <sheetData sheetId="4"/>
      <sheetData sheetId="5"/>
      <sheetData sheetId="6"/>
      <sheetData sheetId="7"/>
      <sheetData sheetId="8"/>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aie1"/>
  <dimension ref="B2:E4"/>
  <sheetViews>
    <sheetView workbookViewId="0">
      <selection activeCell="D13" sqref="D13"/>
    </sheetView>
  </sheetViews>
  <sheetFormatPr defaultRowHeight="15" x14ac:dyDescent="0.25"/>
  <sheetData>
    <row r="2" spans="2:5" x14ac:dyDescent="0.25">
      <c r="B2" t="s">
        <v>1</v>
      </c>
      <c r="C2" t="s">
        <v>5</v>
      </c>
      <c r="D2" t="s">
        <v>7</v>
      </c>
      <c r="E2" t="s">
        <v>22</v>
      </c>
    </row>
    <row r="3" spans="2:5" x14ac:dyDescent="0.25">
      <c r="B3" t="s">
        <v>2</v>
      </c>
      <c r="C3" t="s">
        <v>6</v>
      </c>
      <c r="D3" t="s">
        <v>8</v>
      </c>
      <c r="E3" t="s">
        <v>23</v>
      </c>
    </row>
    <row r="4" spans="2:5" x14ac:dyDescent="0.25">
      <c r="B4" t="s">
        <v>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C2FC74-A384-4396-BE0A-ED3B6020EBF5}">
  <dimension ref="B3:Q37"/>
  <sheetViews>
    <sheetView tabSelected="1" showWhiteSpace="0" topLeftCell="A25" zoomScaleNormal="100" workbookViewId="0">
      <selection activeCell="E40" sqref="E40"/>
    </sheetView>
  </sheetViews>
  <sheetFormatPr defaultColWidth="8.85546875" defaultRowHeight="15" x14ac:dyDescent="0.25"/>
  <cols>
    <col min="1" max="1" width="7.140625" style="3" customWidth="1"/>
    <col min="2" max="2" width="3.28515625" style="3" customWidth="1"/>
    <col min="3" max="7" width="8.85546875" style="3"/>
    <col min="8" max="8" width="14.5703125" style="3" customWidth="1"/>
    <col min="9" max="9" width="5.7109375" style="3" customWidth="1"/>
    <col min="10" max="10" width="3.42578125" style="3" customWidth="1"/>
    <col min="11" max="11" width="12.140625" style="3" customWidth="1"/>
    <col min="12" max="15" width="8.85546875" style="3"/>
    <col min="16" max="16" width="6.42578125" style="3" customWidth="1"/>
    <col min="17" max="17" width="2.5703125" style="3" customWidth="1"/>
    <col min="18" max="16384" width="8.85546875" style="3"/>
  </cols>
  <sheetData>
    <row r="3" spans="2:17" ht="9.6" customHeight="1" x14ac:dyDescent="0.25">
      <c r="B3" s="2"/>
      <c r="C3" s="2"/>
      <c r="D3" s="2"/>
      <c r="E3" s="2"/>
      <c r="F3" s="2"/>
      <c r="G3" s="2"/>
      <c r="H3" s="2"/>
      <c r="I3" s="2"/>
      <c r="J3" s="2"/>
      <c r="K3" s="2"/>
      <c r="L3" s="2"/>
      <c r="M3" s="2"/>
      <c r="N3" s="2"/>
      <c r="O3" s="2"/>
      <c r="P3" s="2"/>
      <c r="Q3" s="2"/>
    </row>
    <row r="4" spans="2:17" x14ac:dyDescent="0.25">
      <c r="B4" s="2"/>
      <c r="C4" s="1"/>
      <c r="D4" s="1"/>
      <c r="E4" s="1"/>
      <c r="F4" s="1"/>
      <c r="G4" s="1"/>
      <c r="H4" s="1"/>
      <c r="I4" s="1"/>
      <c r="J4" s="1"/>
      <c r="K4" s="1"/>
      <c r="L4" s="1"/>
      <c r="M4" s="1"/>
      <c r="N4" s="1"/>
      <c r="O4" s="1"/>
      <c r="P4" s="1"/>
      <c r="Q4" s="2"/>
    </row>
    <row r="5" spans="2:17" x14ac:dyDescent="0.25">
      <c r="B5" s="2"/>
      <c r="I5" s="1"/>
      <c r="J5" s="1"/>
      <c r="P5" s="1"/>
      <c r="Q5" s="2"/>
    </row>
    <row r="6" spans="2:17" x14ac:dyDescent="0.25">
      <c r="B6" s="2"/>
      <c r="I6" s="1"/>
      <c r="J6" s="1"/>
      <c r="P6" s="1"/>
      <c r="Q6" s="2"/>
    </row>
    <row r="7" spans="2:17" x14ac:dyDescent="0.25">
      <c r="B7" s="2"/>
      <c r="I7" s="1"/>
      <c r="J7" s="1"/>
      <c r="P7" s="1"/>
      <c r="Q7" s="2"/>
    </row>
    <row r="8" spans="2:17" x14ac:dyDescent="0.25">
      <c r="B8" s="2"/>
      <c r="I8" s="1"/>
      <c r="J8" s="1"/>
      <c r="P8" s="1"/>
      <c r="Q8" s="2"/>
    </row>
    <row r="9" spans="2:17" x14ac:dyDescent="0.25">
      <c r="B9" s="2"/>
      <c r="I9" s="1"/>
      <c r="J9" s="1"/>
      <c r="P9" s="1"/>
      <c r="Q9" s="2"/>
    </row>
    <row r="10" spans="2:17" x14ac:dyDescent="0.25">
      <c r="B10" s="2"/>
      <c r="I10" s="1"/>
      <c r="J10" s="1"/>
      <c r="P10" s="1"/>
      <c r="Q10" s="2"/>
    </row>
    <row r="11" spans="2:17" x14ac:dyDescent="0.25">
      <c r="B11" s="2"/>
      <c r="I11" s="1"/>
      <c r="J11" s="1"/>
      <c r="P11" s="1"/>
      <c r="Q11" s="2"/>
    </row>
    <row r="12" spans="2:17" x14ac:dyDescent="0.25">
      <c r="B12" s="2"/>
      <c r="I12" s="1"/>
      <c r="J12" s="1"/>
      <c r="P12" s="1"/>
      <c r="Q12" s="2"/>
    </row>
    <row r="13" spans="2:17" x14ac:dyDescent="0.25">
      <c r="B13" s="2"/>
      <c r="I13" s="1"/>
      <c r="J13" s="1"/>
      <c r="P13" s="1"/>
      <c r="Q13" s="2"/>
    </row>
    <row r="14" spans="2:17" x14ac:dyDescent="0.25">
      <c r="B14" s="2"/>
      <c r="I14" s="1"/>
      <c r="J14" s="1"/>
      <c r="P14" s="1"/>
      <c r="Q14" s="2"/>
    </row>
    <row r="15" spans="2:17" x14ac:dyDescent="0.25">
      <c r="B15" s="2"/>
      <c r="I15" s="1"/>
      <c r="J15" s="1"/>
      <c r="P15" s="1"/>
      <c r="Q15" s="2"/>
    </row>
    <row r="16" spans="2:17" x14ac:dyDescent="0.25">
      <c r="B16" s="2"/>
      <c r="I16" s="1"/>
      <c r="J16" s="1"/>
      <c r="P16" s="1"/>
      <c r="Q16" s="2"/>
    </row>
    <row r="17" spans="2:17" x14ac:dyDescent="0.25">
      <c r="B17" s="2"/>
      <c r="I17" s="1"/>
      <c r="J17" s="1"/>
      <c r="P17" s="1"/>
      <c r="Q17" s="2"/>
    </row>
    <row r="18" spans="2:17" x14ac:dyDescent="0.25">
      <c r="B18" s="2"/>
      <c r="I18" s="1"/>
      <c r="J18" s="1"/>
      <c r="P18" s="1"/>
      <c r="Q18" s="2"/>
    </row>
    <row r="19" spans="2:17" x14ac:dyDescent="0.25">
      <c r="B19" s="2"/>
      <c r="I19" s="1"/>
      <c r="J19" s="1"/>
      <c r="P19" s="1"/>
      <c r="Q19" s="2"/>
    </row>
    <row r="20" spans="2:17" x14ac:dyDescent="0.25">
      <c r="B20" s="2"/>
      <c r="I20" s="1"/>
      <c r="J20" s="1"/>
      <c r="P20" s="1"/>
      <c r="Q20" s="2"/>
    </row>
    <row r="21" spans="2:17" x14ac:dyDescent="0.25">
      <c r="B21" s="2"/>
      <c r="I21" s="1"/>
      <c r="J21" s="1"/>
      <c r="P21" s="1"/>
      <c r="Q21" s="2"/>
    </row>
    <row r="22" spans="2:17" x14ac:dyDescent="0.25">
      <c r="B22" s="2"/>
      <c r="I22" s="1"/>
      <c r="J22" s="1"/>
      <c r="P22" s="1"/>
      <c r="Q22" s="2"/>
    </row>
    <row r="23" spans="2:17" x14ac:dyDescent="0.25">
      <c r="B23" s="2"/>
      <c r="I23" s="1"/>
      <c r="J23" s="1"/>
      <c r="P23" s="1"/>
      <c r="Q23" s="2"/>
    </row>
    <row r="24" spans="2:17" x14ac:dyDescent="0.25">
      <c r="B24" s="2"/>
      <c r="I24" s="1"/>
      <c r="J24" s="1"/>
      <c r="P24" s="1"/>
      <c r="Q24" s="2"/>
    </row>
    <row r="25" spans="2:17" x14ac:dyDescent="0.25">
      <c r="B25" s="2"/>
      <c r="I25" s="1"/>
      <c r="J25" s="1"/>
      <c r="P25" s="1"/>
      <c r="Q25" s="2"/>
    </row>
    <row r="26" spans="2:17" x14ac:dyDescent="0.25">
      <c r="B26" s="2"/>
      <c r="I26" s="1"/>
      <c r="J26" s="1"/>
      <c r="P26" s="1"/>
      <c r="Q26" s="2"/>
    </row>
    <row r="27" spans="2:17" x14ac:dyDescent="0.25">
      <c r="B27" s="2"/>
      <c r="I27" s="1"/>
      <c r="J27" s="1"/>
      <c r="P27" s="1"/>
      <c r="Q27" s="2"/>
    </row>
    <row r="28" spans="2:17" x14ac:dyDescent="0.25">
      <c r="B28" s="2"/>
      <c r="I28" s="1"/>
      <c r="J28" s="1"/>
      <c r="P28" s="1"/>
      <c r="Q28" s="2"/>
    </row>
    <row r="29" spans="2:17" x14ac:dyDescent="0.25">
      <c r="B29" s="2"/>
      <c r="I29" s="1"/>
      <c r="J29" s="1"/>
      <c r="P29" s="1"/>
      <c r="Q29" s="2"/>
    </row>
    <row r="30" spans="2:17" x14ac:dyDescent="0.25">
      <c r="B30" s="2"/>
      <c r="I30" s="1"/>
      <c r="J30" s="1"/>
      <c r="P30" s="1"/>
      <c r="Q30" s="2"/>
    </row>
    <row r="31" spans="2:17" x14ac:dyDescent="0.25">
      <c r="B31" s="2"/>
      <c r="I31" s="1"/>
      <c r="J31" s="1"/>
      <c r="P31" s="1"/>
      <c r="Q31" s="2"/>
    </row>
    <row r="32" spans="2:17" x14ac:dyDescent="0.25">
      <c r="B32" s="2"/>
      <c r="I32" s="1"/>
      <c r="J32" s="1"/>
      <c r="P32" s="1"/>
      <c r="Q32" s="2"/>
    </row>
    <row r="33" spans="2:17" x14ac:dyDescent="0.25">
      <c r="B33" s="2"/>
      <c r="I33" s="1"/>
      <c r="J33" s="1"/>
      <c r="P33" s="1"/>
      <c r="Q33" s="2"/>
    </row>
    <row r="34" spans="2:17" x14ac:dyDescent="0.25">
      <c r="B34" s="2"/>
      <c r="C34" s="1"/>
      <c r="D34" s="1"/>
      <c r="E34" s="1"/>
      <c r="F34" s="1"/>
      <c r="G34" s="1"/>
      <c r="H34" s="1"/>
      <c r="I34" s="1"/>
      <c r="J34" s="1"/>
      <c r="P34" s="1"/>
      <c r="Q34" s="2"/>
    </row>
    <row r="35" spans="2:17" x14ac:dyDescent="0.25">
      <c r="B35" s="2"/>
      <c r="C35" s="1"/>
      <c r="D35" s="1"/>
      <c r="E35" s="1"/>
      <c r="F35" s="1"/>
      <c r="G35" s="1"/>
      <c r="H35" s="1"/>
      <c r="I35" s="1"/>
      <c r="J35" s="1"/>
      <c r="P35" s="1"/>
      <c r="Q35" s="2"/>
    </row>
    <row r="36" spans="2:17" x14ac:dyDescent="0.25">
      <c r="B36" s="2"/>
      <c r="C36" s="1"/>
      <c r="D36" s="1"/>
      <c r="E36" s="1"/>
      <c r="F36" s="1"/>
      <c r="G36" s="1"/>
      <c r="H36" s="1"/>
      <c r="I36" s="1"/>
      <c r="J36" s="1"/>
      <c r="K36" s="1"/>
      <c r="L36" s="1"/>
      <c r="M36" s="1"/>
      <c r="N36" s="1"/>
      <c r="O36" s="1"/>
      <c r="P36" s="1"/>
      <c r="Q36" s="2"/>
    </row>
    <row r="37" spans="2:17" ht="10.9" customHeight="1" x14ac:dyDescent="0.25">
      <c r="B37" s="2"/>
      <c r="C37" s="2"/>
      <c r="D37" s="2"/>
      <c r="E37" s="2"/>
      <c r="F37" s="2"/>
      <c r="G37" s="2"/>
      <c r="H37" s="2"/>
      <c r="I37" s="2"/>
      <c r="J37" s="2"/>
      <c r="K37" s="2"/>
      <c r="L37" s="2"/>
      <c r="M37" s="2"/>
      <c r="N37" s="2"/>
      <c r="O37" s="2"/>
      <c r="P37" s="2"/>
      <c r="Q37" s="2"/>
    </row>
  </sheetData>
  <pageMargins left="0.7" right="0.7" top="0.75" bottom="0.75" header="0.3" footer="0.3"/>
  <pageSetup paperSize="9" scale="6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B2:N39"/>
  <sheetViews>
    <sheetView topLeftCell="B27" workbookViewId="0">
      <selection activeCell="H29" sqref="H29:K29"/>
    </sheetView>
  </sheetViews>
  <sheetFormatPr defaultColWidth="8.85546875" defaultRowHeight="15" x14ac:dyDescent="0.25"/>
  <cols>
    <col min="1" max="1" width="4.140625" style="3" customWidth="1"/>
    <col min="2" max="2" width="3.140625" style="3" customWidth="1"/>
    <col min="3" max="3" width="10.140625" style="3" customWidth="1"/>
    <col min="4" max="4" width="30.140625" style="3" customWidth="1"/>
    <col min="5" max="5" width="4.42578125" style="3" customWidth="1"/>
    <col min="6" max="6" width="16.28515625" style="75" customWidth="1"/>
    <col min="7" max="7" width="3.28515625" style="75" customWidth="1"/>
    <col min="8" max="8" width="15.7109375" style="4" customWidth="1"/>
    <col min="9" max="9" width="13.5703125" style="4" customWidth="1"/>
    <col min="10" max="10" width="18.85546875" style="4" customWidth="1"/>
    <col min="11" max="11" width="39.42578125" style="4" customWidth="1"/>
    <col min="12" max="12" width="4" style="3" customWidth="1"/>
    <col min="13" max="16384" width="8.85546875" style="3"/>
  </cols>
  <sheetData>
    <row r="2" spans="2:14" ht="15.75" thickBot="1" x14ac:dyDescent="0.3">
      <c r="B2" s="2"/>
      <c r="C2" s="2"/>
      <c r="D2" s="2"/>
      <c r="E2" s="2"/>
      <c r="F2" s="74"/>
      <c r="G2" s="74"/>
      <c r="H2" s="2"/>
      <c r="I2" s="2"/>
      <c r="J2" s="2"/>
      <c r="K2" s="2"/>
      <c r="L2" s="2"/>
    </row>
    <row r="3" spans="2:14" ht="33" customHeight="1" thickBot="1" x14ac:dyDescent="0.3">
      <c r="B3" s="2"/>
      <c r="C3" s="164" t="s">
        <v>127</v>
      </c>
      <c r="D3" s="165"/>
      <c r="E3" s="165"/>
      <c r="F3" s="165"/>
      <c r="G3" s="165"/>
      <c r="H3" s="165"/>
      <c r="I3" s="165"/>
      <c r="J3" s="165"/>
      <c r="K3" s="166"/>
      <c r="L3" s="2"/>
    </row>
    <row r="4" spans="2:14" ht="15.75" thickBot="1" x14ac:dyDescent="0.3">
      <c r="B4" s="2"/>
      <c r="C4" s="2"/>
      <c r="D4" s="2"/>
      <c r="E4" s="2"/>
      <c r="F4" s="74"/>
      <c r="G4" s="74"/>
      <c r="H4" s="2"/>
      <c r="I4" s="2"/>
      <c r="J4" s="2"/>
      <c r="K4" s="2"/>
      <c r="L4" s="2"/>
    </row>
    <row r="5" spans="2:14" ht="100.5" customHeight="1" thickBot="1" x14ac:dyDescent="0.3">
      <c r="B5" s="2"/>
      <c r="C5" s="170" t="s">
        <v>128</v>
      </c>
      <c r="D5" s="171"/>
      <c r="E5" s="2"/>
      <c r="F5" s="74"/>
      <c r="G5" s="74"/>
      <c r="H5" s="172" t="s">
        <v>161</v>
      </c>
      <c r="I5" s="173"/>
      <c r="J5" s="173"/>
      <c r="K5" s="174"/>
      <c r="L5" s="2"/>
    </row>
    <row r="6" spans="2:14" ht="15.75" thickBot="1" x14ac:dyDescent="0.3">
      <c r="B6" s="2"/>
      <c r="C6" s="2"/>
      <c r="D6" s="2"/>
      <c r="E6" s="2"/>
      <c r="F6" s="74"/>
      <c r="G6" s="74"/>
      <c r="H6" s="2"/>
      <c r="I6" s="2"/>
      <c r="J6" s="2"/>
      <c r="K6" s="2"/>
      <c r="L6" s="2"/>
    </row>
    <row r="7" spans="2:14" ht="31.5" customHeight="1" thickBot="1" x14ac:dyDescent="0.3">
      <c r="B7" s="2"/>
      <c r="C7" s="155" t="s">
        <v>129</v>
      </c>
      <c r="D7" s="156"/>
      <c r="E7" s="2"/>
      <c r="F7" s="93"/>
      <c r="G7" s="74"/>
      <c r="H7" s="167" t="s">
        <v>39</v>
      </c>
      <c r="I7" s="168"/>
      <c r="J7" s="168"/>
      <c r="K7" s="169"/>
      <c r="L7" s="2"/>
    </row>
    <row r="8" spans="2:14" ht="22.5" customHeight="1" thickBot="1" x14ac:dyDescent="0.3">
      <c r="B8" s="2"/>
      <c r="C8" s="157"/>
      <c r="D8" s="158"/>
      <c r="E8" s="2"/>
      <c r="F8" s="95"/>
      <c r="G8" s="74"/>
      <c r="H8" s="134" t="s">
        <v>33</v>
      </c>
      <c r="I8" s="135"/>
      <c r="J8" s="135"/>
      <c r="K8" s="136"/>
      <c r="L8" s="2"/>
    </row>
    <row r="9" spans="2:14" ht="23.25" customHeight="1" thickBot="1" x14ac:dyDescent="0.3">
      <c r="B9" s="2"/>
      <c r="C9" s="157"/>
      <c r="D9" s="158"/>
      <c r="E9" s="2"/>
      <c r="F9" s="94"/>
      <c r="G9" s="74"/>
      <c r="H9" s="134" t="s">
        <v>83</v>
      </c>
      <c r="I9" s="135"/>
      <c r="J9" s="135"/>
      <c r="K9" s="136"/>
      <c r="L9" s="2"/>
    </row>
    <row r="10" spans="2:14" ht="34.5" customHeight="1" thickBot="1" x14ac:dyDescent="0.3">
      <c r="B10" s="2"/>
      <c r="C10" s="159"/>
      <c r="D10" s="160"/>
      <c r="E10" s="2"/>
      <c r="F10" s="92"/>
      <c r="G10" s="74"/>
      <c r="H10" s="161" t="s">
        <v>162</v>
      </c>
      <c r="I10" s="162"/>
      <c r="J10" s="162"/>
      <c r="K10" s="163"/>
      <c r="L10" s="2"/>
    </row>
    <row r="11" spans="2:14" ht="15.75" customHeight="1" thickBot="1" x14ac:dyDescent="0.3">
      <c r="B11" s="2"/>
      <c r="C11" s="2"/>
      <c r="D11" s="2"/>
      <c r="E11" s="2"/>
      <c r="F11" s="2"/>
      <c r="G11" s="74"/>
      <c r="H11" s="2"/>
      <c r="I11" s="2"/>
      <c r="J11" s="2"/>
      <c r="K11" s="2"/>
      <c r="L11" s="2"/>
    </row>
    <row r="12" spans="2:14" ht="57" customHeight="1" x14ac:dyDescent="0.25">
      <c r="B12" s="2"/>
      <c r="C12" s="155" t="s">
        <v>51</v>
      </c>
      <c r="D12" s="156"/>
      <c r="E12" s="2"/>
      <c r="F12" s="89" t="s">
        <v>84</v>
      </c>
      <c r="G12" s="74"/>
      <c r="H12" s="122" t="s">
        <v>163</v>
      </c>
      <c r="I12" s="123"/>
      <c r="J12" s="123"/>
      <c r="K12" s="124"/>
      <c r="L12" s="2"/>
    </row>
    <row r="13" spans="2:14" ht="40.5" customHeight="1" x14ac:dyDescent="0.25">
      <c r="B13" s="2"/>
      <c r="C13" s="157"/>
      <c r="D13" s="158"/>
      <c r="E13" s="2"/>
      <c r="F13" s="90" t="s">
        <v>154</v>
      </c>
      <c r="G13" s="74"/>
      <c r="H13" s="125" t="s">
        <v>159</v>
      </c>
      <c r="I13" s="126"/>
      <c r="J13" s="126"/>
      <c r="K13" s="127"/>
      <c r="L13" s="2"/>
    </row>
    <row r="14" spans="2:14" ht="51.75" customHeight="1" x14ac:dyDescent="0.25">
      <c r="B14" s="2"/>
      <c r="C14" s="157"/>
      <c r="D14" s="158"/>
      <c r="E14" s="2"/>
      <c r="F14" s="90" t="s">
        <v>155</v>
      </c>
      <c r="G14" s="74"/>
      <c r="H14" s="128" t="s">
        <v>120</v>
      </c>
      <c r="I14" s="129"/>
      <c r="J14" s="129"/>
      <c r="K14" s="130"/>
      <c r="L14" s="2"/>
    </row>
    <row r="15" spans="2:14" ht="48.75" customHeight="1" x14ac:dyDescent="0.25">
      <c r="B15" s="2"/>
      <c r="C15" s="157"/>
      <c r="D15" s="158"/>
      <c r="E15" s="2"/>
      <c r="F15" s="90" t="s">
        <v>156</v>
      </c>
      <c r="G15" s="74"/>
      <c r="H15" s="128" t="s">
        <v>121</v>
      </c>
      <c r="I15" s="129"/>
      <c r="J15" s="129"/>
      <c r="K15" s="130"/>
      <c r="L15" s="2"/>
    </row>
    <row r="16" spans="2:14" ht="40.5" customHeight="1" x14ac:dyDescent="0.25">
      <c r="B16" s="2"/>
      <c r="C16" s="157"/>
      <c r="D16" s="158"/>
      <c r="E16" s="2"/>
      <c r="F16" s="90" t="s">
        <v>157</v>
      </c>
      <c r="G16" s="74"/>
      <c r="H16" s="128" t="s">
        <v>158</v>
      </c>
      <c r="I16" s="129"/>
      <c r="J16" s="129"/>
      <c r="K16" s="130"/>
      <c r="L16" s="2"/>
      <c r="N16" s="96"/>
    </row>
    <row r="17" spans="2:12" ht="124.5" customHeight="1" x14ac:dyDescent="0.25">
      <c r="B17" s="2"/>
      <c r="C17" s="157"/>
      <c r="D17" s="158"/>
      <c r="E17" s="2"/>
      <c r="F17" s="90" t="s">
        <v>160</v>
      </c>
      <c r="G17" s="74"/>
      <c r="H17" s="128" t="s">
        <v>164</v>
      </c>
      <c r="I17" s="129"/>
      <c r="J17" s="129"/>
      <c r="K17" s="130"/>
      <c r="L17" s="2"/>
    </row>
    <row r="18" spans="2:12" ht="99.75" customHeight="1" x14ac:dyDescent="0.25">
      <c r="B18" s="2"/>
      <c r="C18" s="157"/>
      <c r="D18" s="158"/>
      <c r="E18" s="2"/>
      <c r="F18" s="90" t="s">
        <v>118</v>
      </c>
      <c r="G18" s="74"/>
      <c r="H18" s="128" t="s">
        <v>167</v>
      </c>
      <c r="I18" s="129"/>
      <c r="J18" s="129"/>
      <c r="K18" s="130"/>
      <c r="L18" s="2"/>
    </row>
    <row r="19" spans="2:12" ht="93.75" customHeight="1" x14ac:dyDescent="0.25">
      <c r="B19" s="2"/>
      <c r="C19" s="157"/>
      <c r="D19" s="158"/>
      <c r="E19" s="2"/>
      <c r="F19" s="90" t="s">
        <v>165</v>
      </c>
      <c r="G19" s="74"/>
      <c r="H19" s="128" t="s">
        <v>170</v>
      </c>
      <c r="I19" s="129"/>
      <c r="J19" s="129"/>
      <c r="K19" s="130"/>
      <c r="L19" s="2"/>
    </row>
    <row r="20" spans="2:12" ht="93.75" customHeight="1" x14ac:dyDescent="0.25">
      <c r="B20" s="2"/>
      <c r="C20" s="157"/>
      <c r="D20" s="158"/>
      <c r="E20" s="2"/>
      <c r="F20" s="90" t="s">
        <v>166</v>
      </c>
      <c r="G20" s="74"/>
      <c r="H20" s="128" t="s">
        <v>169</v>
      </c>
      <c r="I20" s="129"/>
      <c r="J20" s="129"/>
      <c r="K20" s="130"/>
      <c r="L20" s="2"/>
    </row>
    <row r="21" spans="2:12" ht="87.6" customHeight="1" x14ac:dyDescent="0.25">
      <c r="B21" s="2"/>
      <c r="C21" s="157"/>
      <c r="D21" s="158"/>
      <c r="E21" s="2"/>
      <c r="F21" s="90" t="s">
        <v>119</v>
      </c>
      <c r="G21" s="74"/>
      <c r="H21" s="128" t="s">
        <v>168</v>
      </c>
      <c r="I21" s="129"/>
      <c r="J21" s="129"/>
      <c r="K21" s="130"/>
      <c r="L21" s="2"/>
    </row>
    <row r="22" spans="2:12" ht="87.6" customHeight="1" x14ac:dyDescent="0.25">
      <c r="B22" s="2"/>
      <c r="C22" s="157"/>
      <c r="D22" s="158"/>
      <c r="E22" s="2"/>
      <c r="F22" s="90" t="s">
        <v>171</v>
      </c>
      <c r="G22" s="74"/>
      <c r="H22" s="128" t="s">
        <v>172</v>
      </c>
      <c r="I22" s="129"/>
      <c r="J22" s="129"/>
      <c r="K22" s="130"/>
      <c r="L22" s="2"/>
    </row>
    <row r="23" spans="2:12" ht="63" customHeight="1" x14ac:dyDescent="0.25">
      <c r="B23" s="2"/>
      <c r="C23" s="157"/>
      <c r="D23" s="158"/>
      <c r="E23" s="2"/>
      <c r="F23" s="90" t="s">
        <v>173</v>
      </c>
      <c r="G23" s="74"/>
      <c r="H23" s="128" t="s">
        <v>174</v>
      </c>
      <c r="I23" s="129"/>
      <c r="J23" s="129"/>
      <c r="K23" s="130"/>
      <c r="L23" s="2"/>
    </row>
    <row r="24" spans="2:12" ht="72" customHeight="1" x14ac:dyDescent="0.25">
      <c r="B24" s="2"/>
      <c r="C24" s="157"/>
      <c r="D24" s="158"/>
      <c r="E24" s="2"/>
      <c r="F24" s="97" t="s">
        <v>175</v>
      </c>
      <c r="G24" s="74"/>
      <c r="H24" s="128" t="s">
        <v>178</v>
      </c>
      <c r="I24" s="126"/>
      <c r="J24" s="126"/>
      <c r="K24" s="127"/>
      <c r="L24" s="2"/>
    </row>
    <row r="25" spans="2:12" ht="57.75" customHeight="1" x14ac:dyDescent="0.25">
      <c r="B25" s="2"/>
      <c r="C25" s="157"/>
      <c r="D25" s="158"/>
      <c r="E25" s="2"/>
      <c r="F25" s="97" t="s">
        <v>176</v>
      </c>
      <c r="G25" s="74"/>
      <c r="H25" s="128" t="s">
        <v>177</v>
      </c>
      <c r="I25" s="126"/>
      <c r="J25" s="126"/>
      <c r="K25" s="127"/>
      <c r="L25" s="2"/>
    </row>
    <row r="26" spans="2:12" ht="51.75" customHeight="1" x14ac:dyDescent="0.25">
      <c r="B26" s="2"/>
      <c r="C26" s="157"/>
      <c r="D26" s="158"/>
      <c r="E26" s="2"/>
      <c r="F26" s="90" t="s">
        <v>179</v>
      </c>
      <c r="G26" s="74"/>
      <c r="H26" s="131" t="s">
        <v>122</v>
      </c>
      <c r="I26" s="132"/>
      <c r="J26" s="132"/>
      <c r="K26" s="133"/>
      <c r="L26" s="2"/>
    </row>
    <row r="27" spans="2:12" ht="62.25" customHeight="1" x14ac:dyDescent="0.25">
      <c r="B27" s="2"/>
      <c r="C27" s="157"/>
      <c r="D27" s="158"/>
      <c r="E27" s="2"/>
      <c r="F27" s="90" t="s">
        <v>180</v>
      </c>
      <c r="G27" s="74"/>
      <c r="H27" s="134" t="s">
        <v>123</v>
      </c>
      <c r="I27" s="135"/>
      <c r="J27" s="135"/>
      <c r="K27" s="136"/>
      <c r="L27" s="2"/>
    </row>
    <row r="28" spans="2:12" ht="61.5" customHeight="1" x14ac:dyDescent="0.25">
      <c r="B28" s="2"/>
      <c r="C28" s="157"/>
      <c r="D28" s="158"/>
      <c r="E28" s="2"/>
      <c r="F28" s="90" t="s">
        <v>182</v>
      </c>
      <c r="G28" s="74"/>
      <c r="H28" s="134" t="s">
        <v>181</v>
      </c>
      <c r="I28" s="135"/>
      <c r="J28" s="135"/>
      <c r="K28" s="136"/>
      <c r="L28" s="2"/>
    </row>
    <row r="29" spans="2:12" ht="61.5" customHeight="1" x14ac:dyDescent="0.25">
      <c r="B29" s="2"/>
      <c r="C29" s="157"/>
      <c r="D29" s="158"/>
      <c r="E29" s="2"/>
      <c r="F29" s="90" t="s">
        <v>190</v>
      </c>
      <c r="G29" s="74"/>
      <c r="H29" s="134" t="s">
        <v>192</v>
      </c>
      <c r="I29" s="135"/>
      <c r="J29" s="135"/>
      <c r="K29" s="136"/>
      <c r="L29" s="2"/>
    </row>
    <row r="30" spans="2:12" ht="61.5" customHeight="1" thickBot="1" x14ac:dyDescent="0.3">
      <c r="B30" s="2"/>
      <c r="C30" s="159"/>
      <c r="D30" s="160"/>
      <c r="E30" s="2"/>
      <c r="F30" s="91" t="s">
        <v>191</v>
      </c>
      <c r="G30" s="74"/>
      <c r="H30" s="161" t="s">
        <v>193</v>
      </c>
      <c r="I30" s="162"/>
      <c r="J30" s="162"/>
      <c r="K30" s="163"/>
      <c r="L30" s="2"/>
    </row>
    <row r="31" spans="2:12" ht="14.25" customHeight="1" thickBot="1" x14ac:dyDescent="0.3">
      <c r="B31" s="2"/>
      <c r="C31" s="2"/>
      <c r="D31" s="2"/>
      <c r="E31" s="2"/>
      <c r="F31" s="2"/>
      <c r="G31" s="74"/>
      <c r="H31" s="2"/>
      <c r="I31" s="2"/>
      <c r="J31" s="2"/>
      <c r="K31" s="2"/>
      <c r="L31" s="2"/>
    </row>
    <row r="32" spans="2:12" ht="38.1" customHeight="1" x14ac:dyDescent="0.25">
      <c r="B32" s="2"/>
      <c r="C32" s="137" t="s">
        <v>117</v>
      </c>
      <c r="D32" s="138"/>
      <c r="E32" s="2"/>
      <c r="F32" s="87" t="s">
        <v>88</v>
      </c>
      <c r="G32" s="74"/>
      <c r="H32" s="149" t="s">
        <v>189</v>
      </c>
      <c r="I32" s="150"/>
      <c r="J32" s="150"/>
      <c r="K32" s="151"/>
      <c r="L32" s="2"/>
    </row>
    <row r="33" spans="2:12" ht="111.75" customHeight="1" x14ac:dyDescent="0.25">
      <c r="B33" s="2"/>
      <c r="C33" s="139"/>
      <c r="D33" s="140"/>
      <c r="E33" s="2"/>
      <c r="F33" s="88" t="s">
        <v>89</v>
      </c>
      <c r="G33" s="74"/>
      <c r="H33" s="143" t="s">
        <v>188</v>
      </c>
      <c r="I33" s="144"/>
      <c r="J33" s="144"/>
      <c r="K33" s="145"/>
      <c r="L33" s="2"/>
    </row>
    <row r="34" spans="2:12" ht="38.1" customHeight="1" x14ac:dyDescent="0.25">
      <c r="B34" s="2"/>
      <c r="C34" s="139"/>
      <c r="D34" s="140"/>
      <c r="E34" s="2"/>
      <c r="F34" s="88" t="s">
        <v>85</v>
      </c>
      <c r="G34" s="74"/>
      <c r="H34" s="143" t="s">
        <v>187</v>
      </c>
      <c r="I34" s="144"/>
      <c r="J34" s="144"/>
      <c r="K34" s="145"/>
      <c r="L34" s="2"/>
    </row>
    <row r="35" spans="2:12" ht="38.1" customHeight="1" x14ac:dyDescent="0.25">
      <c r="B35" s="2"/>
      <c r="C35" s="139"/>
      <c r="D35" s="140"/>
      <c r="E35" s="2"/>
      <c r="F35" s="88" t="s">
        <v>86</v>
      </c>
      <c r="G35" s="74"/>
      <c r="H35" s="143" t="s">
        <v>186</v>
      </c>
      <c r="I35" s="144"/>
      <c r="J35" s="144"/>
      <c r="K35" s="145"/>
      <c r="L35" s="2"/>
    </row>
    <row r="36" spans="2:12" ht="38.1" customHeight="1" x14ac:dyDescent="0.25">
      <c r="B36" s="2"/>
      <c r="C36" s="139"/>
      <c r="D36" s="140"/>
      <c r="E36" s="2"/>
      <c r="F36" s="88" t="s">
        <v>87</v>
      </c>
      <c r="G36" s="74"/>
      <c r="H36" s="143" t="s">
        <v>185</v>
      </c>
      <c r="I36" s="144"/>
      <c r="J36" s="144"/>
      <c r="K36" s="145"/>
      <c r="L36" s="2"/>
    </row>
    <row r="37" spans="2:12" ht="38.1" customHeight="1" thickBot="1" x14ac:dyDescent="0.3">
      <c r="B37" s="2"/>
      <c r="C37" s="139"/>
      <c r="D37" s="140"/>
      <c r="E37" s="2"/>
      <c r="F37" s="98" t="s">
        <v>90</v>
      </c>
      <c r="G37" s="74"/>
      <c r="H37" s="146" t="s">
        <v>184</v>
      </c>
      <c r="I37" s="147"/>
      <c r="J37" s="147"/>
      <c r="K37" s="148"/>
      <c r="L37" s="2"/>
    </row>
    <row r="38" spans="2:12" ht="38.1" customHeight="1" thickBot="1" x14ac:dyDescent="0.3">
      <c r="B38" s="2"/>
      <c r="C38" s="141"/>
      <c r="D38" s="142"/>
      <c r="E38" s="2"/>
      <c r="F38" s="152" t="s">
        <v>183</v>
      </c>
      <c r="G38" s="153"/>
      <c r="H38" s="153"/>
      <c r="I38" s="153"/>
      <c r="J38" s="153"/>
      <c r="K38" s="154"/>
      <c r="L38" s="2"/>
    </row>
    <row r="39" spans="2:12" x14ac:dyDescent="0.25">
      <c r="B39" s="2"/>
      <c r="C39" s="2"/>
      <c r="D39" s="2"/>
      <c r="E39" s="2"/>
      <c r="F39" s="74"/>
      <c r="G39" s="74"/>
      <c r="H39" s="2"/>
      <c r="I39" s="2"/>
      <c r="J39" s="2"/>
      <c r="K39" s="2"/>
      <c r="L39" s="2"/>
    </row>
  </sheetData>
  <mergeCells count="36">
    <mergeCell ref="C12:D30"/>
    <mergeCell ref="H29:K29"/>
    <mergeCell ref="H30:K30"/>
    <mergeCell ref="C3:K3"/>
    <mergeCell ref="H7:K7"/>
    <mergeCell ref="H8:K8"/>
    <mergeCell ref="H9:K9"/>
    <mergeCell ref="H10:K10"/>
    <mergeCell ref="C5:D5"/>
    <mergeCell ref="C7:D10"/>
    <mergeCell ref="H5:K5"/>
    <mergeCell ref="C32:D38"/>
    <mergeCell ref="H36:K36"/>
    <mergeCell ref="H37:K37"/>
    <mergeCell ref="H32:K32"/>
    <mergeCell ref="H33:K33"/>
    <mergeCell ref="H34:K34"/>
    <mergeCell ref="H35:K35"/>
    <mergeCell ref="F38:K38"/>
    <mergeCell ref="H25:K25"/>
    <mergeCell ref="H26:K26"/>
    <mergeCell ref="H27:K27"/>
    <mergeCell ref="H28:K28"/>
    <mergeCell ref="H23:K23"/>
    <mergeCell ref="H12:K12"/>
    <mergeCell ref="H13:K13"/>
    <mergeCell ref="H24:K24"/>
    <mergeCell ref="H14:K14"/>
    <mergeCell ref="H15:K15"/>
    <mergeCell ref="H16:K16"/>
    <mergeCell ref="H17:K17"/>
    <mergeCell ref="H18:K18"/>
    <mergeCell ref="H19:K19"/>
    <mergeCell ref="H21:K21"/>
    <mergeCell ref="H20:K20"/>
    <mergeCell ref="H22:K22"/>
  </mergeCells>
  <phoneticPr fontId="18" type="noConversion"/>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ED1473"/>
  <sheetViews>
    <sheetView topLeftCell="A129" zoomScale="89" zoomScaleNormal="89" workbookViewId="0">
      <selection activeCell="C153" sqref="C153"/>
    </sheetView>
  </sheetViews>
  <sheetFormatPr defaultColWidth="8.85546875" defaultRowHeight="15" x14ac:dyDescent="0.25"/>
  <cols>
    <col min="1" max="1" width="4.85546875" style="13" customWidth="1"/>
    <col min="2" max="2" width="2.5703125" style="16" customWidth="1"/>
    <col min="3" max="3" width="74.28515625" style="44" customWidth="1"/>
    <col min="4" max="4" width="3.42578125" style="16" customWidth="1"/>
    <col min="5" max="5" width="12.42578125" style="16" customWidth="1"/>
    <col min="6" max="6" width="3.140625" style="16" customWidth="1"/>
    <col min="7" max="7" width="20" style="16" customWidth="1"/>
    <col min="8" max="8" width="2.7109375" style="16" customWidth="1"/>
    <col min="9" max="9" width="18.7109375" style="16" customWidth="1"/>
    <col min="10" max="10" width="2.85546875" style="16" customWidth="1"/>
    <col min="11" max="12" width="10.140625" style="13" customWidth="1"/>
    <col min="13" max="134" width="8.85546875" style="13"/>
    <col min="135" max="16384" width="8.85546875" style="16"/>
  </cols>
  <sheetData>
    <row r="1" spans="2:10" s="13" customFormat="1" x14ac:dyDescent="0.25">
      <c r="C1" s="14"/>
    </row>
    <row r="2" spans="2:10" ht="13.9" customHeight="1" thickBot="1" x14ac:dyDescent="0.3">
      <c r="B2" s="15"/>
      <c r="C2" s="15"/>
      <c r="D2" s="15"/>
      <c r="E2" s="15"/>
      <c r="F2" s="15"/>
      <c r="G2" s="13"/>
      <c r="H2" s="13"/>
      <c r="I2" s="13"/>
      <c r="J2" s="13"/>
    </row>
    <row r="3" spans="2:10" ht="30" customHeight="1" thickBot="1" x14ac:dyDescent="0.3">
      <c r="B3" s="15"/>
      <c r="C3" s="54" t="s">
        <v>0</v>
      </c>
      <c r="D3" s="15"/>
      <c r="E3" s="15"/>
      <c r="F3" s="15"/>
      <c r="G3" s="13"/>
      <c r="H3" s="13"/>
      <c r="I3" s="13"/>
      <c r="J3" s="13"/>
    </row>
    <row r="4" spans="2:10" x14ac:dyDescent="0.25">
      <c r="B4" s="15"/>
      <c r="C4" s="15"/>
      <c r="D4" s="15"/>
      <c r="E4" s="15"/>
      <c r="F4" s="15"/>
      <c r="G4" s="13"/>
      <c r="H4" s="13"/>
      <c r="I4" s="13"/>
      <c r="J4" s="13"/>
    </row>
    <row r="5" spans="2:10" x14ac:dyDescent="0.25">
      <c r="B5" s="15"/>
      <c r="C5" s="23" t="s">
        <v>25</v>
      </c>
      <c r="D5" s="15"/>
      <c r="E5" s="17">
        <v>1</v>
      </c>
      <c r="F5" s="15"/>
      <c r="G5" s="13"/>
      <c r="H5" s="13"/>
      <c r="I5" s="13"/>
      <c r="J5" s="13"/>
    </row>
    <row r="6" spans="2:10" x14ac:dyDescent="0.25">
      <c r="B6" s="15"/>
      <c r="C6" s="23" t="s">
        <v>26</v>
      </c>
      <c r="D6" s="15"/>
      <c r="E6" s="45">
        <f>1-E5</f>
        <v>0</v>
      </c>
      <c r="F6" s="15"/>
      <c r="G6" s="13"/>
      <c r="H6" s="13"/>
      <c r="I6" s="13"/>
      <c r="J6" s="13"/>
    </row>
    <row r="7" spans="2:10" x14ac:dyDescent="0.25">
      <c r="B7" s="15"/>
      <c r="C7" s="15"/>
      <c r="D7" s="15"/>
      <c r="E7" s="15"/>
      <c r="F7" s="15"/>
      <c r="G7" s="13"/>
      <c r="H7" s="13"/>
      <c r="I7" s="13"/>
      <c r="J7" s="13"/>
    </row>
    <row r="8" spans="2:10" ht="20.25" customHeight="1" x14ac:dyDescent="0.25">
      <c r="B8" s="15"/>
      <c r="C8" s="23" t="s">
        <v>18</v>
      </c>
      <c r="D8" s="15"/>
      <c r="E8" s="18">
        <v>160</v>
      </c>
      <c r="F8" s="15"/>
      <c r="G8" s="13"/>
      <c r="H8" s="13"/>
      <c r="I8" s="13"/>
      <c r="J8" s="13"/>
    </row>
    <row r="9" spans="2:10" x14ac:dyDescent="0.25">
      <c r="B9" s="15"/>
      <c r="C9" s="27"/>
      <c r="D9" s="15"/>
      <c r="E9" s="15"/>
      <c r="F9" s="15"/>
      <c r="G9" s="13"/>
      <c r="H9" s="13"/>
      <c r="I9" s="13"/>
      <c r="J9" s="13"/>
    </row>
    <row r="10" spans="2:10" ht="22.5" customHeight="1" x14ac:dyDescent="0.25">
      <c r="B10" s="15"/>
      <c r="C10" s="23" t="s">
        <v>102</v>
      </c>
      <c r="D10" s="15"/>
      <c r="E10" s="79">
        <v>0.19</v>
      </c>
      <c r="F10" s="15"/>
      <c r="G10" s="13"/>
      <c r="H10" s="13"/>
      <c r="I10" s="13"/>
      <c r="J10" s="13"/>
    </row>
    <row r="11" spans="2:10" x14ac:dyDescent="0.25">
      <c r="B11" s="15"/>
      <c r="C11" s="15"/>
      <c r="D11" s="15"/>
      <c r="E11" s="15"/>
      <c r="F11" s="15"/>
      <c r="G11" s="13"/>
      <c r="H11" s="13"/>
      <c r="I11" s="13"/>
      <c r="J11" s="13"/>
    </row>
    <row r="12" spans="2:10" x14ac:dyDescent="0.25">
      <c r="B12" s="13"/>
      <c r="C12" s="13"/>
      <c r="D12" s="13"/>
      <c r="E12" s="13"/>
      <c r="F12" s="13"/>
      <c r="G12" s="13"/>
      <c r="H12" s="13"/>
      <c r="I12" s="13"/>
      <c r="J12" s="13"/>
    </row>
    <row r="13" spans="2:10" x14ac:dyDescent="0.25">
      <c r="B13" s="13"/>
      <c r="C13" s="13"/>
      <c r="D13" s="13"/>
      <c r="E13" s="13"/>
      <c r="F13" s="13"/>
      <c r="G13" s="13"/>
      <c r="H13" s="13"/>
      <c r="I13" s="13"/>
      <c r="J13" s="13"/>
    </row>
    <row r="14" spans="2:10" ht="15.75" thickBot="1" x14ac:dyDescent="0.3">
      <c r="B14" s="15"/>
      <c r="C14" s="15"/>
      <c r="D14" s="15"/>
      <c r="E14" s="15"/>
      <c r="F14" s="15"/>
      <c r="G14" s="13"/>
      <c r="H14" s="13"/>
      <c r="I14" s="13"/>
      <c r="J14" s="13"/>
    </row>
    <row r="15" spans="2:10" ht="27.75" customHeight="1" thickBot="1" x14ac:dyDescent="0.3">
      <c r="B15" s="15"/>
      <c r="C15" s="54" t="s">
        <v>24</v>
      </c>
      <c r="D15" s="15"/>
      <c r="E15" s="15"/>
      <c r="F15" s="15"/>
      <c r="G15" s="13"/>
      <c r="H15" s="13"/>
      <c r="I15" s="13"/>
      <c r="J15" s="13"/>
    </row>
    <row r="16" spans="2:10" x14ac:dyDescent="0.25">
      <c r="B16" s="15"/>
      <c r="C16" s="15"/>
      <c r="D16" s="15"/>
      <c r="E16" s="15"/>
      <c r="F16" s="15"/>
      <c r="G16" s="13"/>
      <c r="H16" s="13"/>
      <c r="I16" s="13"/>
      <c r="J16" s="13"/>
    </row>
    <row r="17" spans="2:10" ht="24.75" customHeight="1" x14ac:dyDescent="0.25">
      <c r="B17" s="15"/>
      <c r="C17" s="23" t="s">
        <v>4</v>
      </c>
      <c r="D17" s="15"/>
      <c r="E17" s="18" t="s">
        <v>5</v>
      </c>
      <c r="F17" s="15"/>
      <c r="G17" s="13"/>
      <c r="H17" s="13"/>
      <c r="I17" s="13"/>
      <c r="J17" s="13"/>
    </row>
    <row r="18" spans="2:10" x14ac:dyDescent="0.25">
      <c r="B18" s="15"/>
      <c r="C18" s="27"/>
      <c r="D18" s="15"/>
      <c r="E18" s="19"/>
      <c r="F18" s="15"/>
      <c r="G18" s="13"/>
      <c r="H18" s="13"/>
      <c r="I18" s="13"/>
      <c r="J18" s="13"/>
    </row>
    <row r="19" spans="2:10" ht="23.25" customHeight="1" x14ac:dyDescent="0.25">
      <c r="B19" s="15"/>
      <c r="C19" s="23" t="s">
        <v>64</v>
      </c>
      <c r="D19" s="15"/>
      <c r="E19" s="18" t="s">
        <v>5</v>
      </c>
      <c r="F19" s="15"/>
      <c r="G19" s="13"/>
      <c r="H19" s="13"/>
      <c r="I19" s="13"/>
      <c r="J19" s="13"/>
    </row>
    <row r="20" spans="2:10" ht="35.25" customHeight="1" x14ac:dyDescent="0.25">
      <c r="B20" s="15"/>
      <c r="C20" s="30" t="s">
        <v>94</v>
      </c>
      <c r="D20" s="15"/>
      <c r="E20" s="18" t="s">
        <v>6</v>
      </c>
      <c r="F20" s="15"/>
      <c r="G20" s="13"/>
      <c r="H20" s="13"/>
      <c r="I20" s="13"/>
      <c r="J20" s="13"/>
    </row>
    <row r="21" spans="2:10" x14ac:dyDescent="0.25">
      <c r="B21" s="15"/>
      <c r="C21" s="27"/>
      <c r="D21" s="15"/>
      <c r="E21" s="19"/>
      <c r="F21" s="15"/>
      <c r="G21" s="13"/>
      <c r="H21" s="13"/>
      <c r="I21" s="13"/>
      <c r="J21" s="13"/>
    </row>
    <row r="22" spans="2:10" ht="23.25" customHeight="1" x14ac:dyDescent="0.25">
      <c r="B22" s="15"/>
      <c r="C22" s="23" t="s">
        <v>65</v>
      </c>
      <c r="D22" s="15"/>
      <c r="E22" s="18" t="s">
        <v>6</v>
      </c>
      <c r="F22" s="15"/>
      <c r="G22" s="13"/>
      <c r="H22" s="13"/>
      <c r="I22" s="13"/>
      <c r="J22" s="13"/>
    </row>
    <row r="23" spans="2:10" ht="34.5" customHeight="1" x14ac:dyDescent="0.25">
      <c r="B23" s="15"/>
      <c r="C23" s="30" t="s">
        <v>95</v>
      </c>
      <c r="D23" s="15"/>
      <c r="E23" s="18" t="s">
        <v>6</v>
      </c>
      <c r="F23" s="15"/>
      <c r="G23" s="13"/>
      <c r="H23" s="13"/>
      <c r="I23" s="13"/>
      <c r="J23" s="13"/>
    </row>
    <row r="24" spans="2:10" x14ac:dyDescent="0.25">
      <c r="B24" s="15"/>
      <c r="C24" s="27"/>
      <c r="D24" s="15"/>
      <c r="E24" s="19"/>
      <c r="F24" s="15"/>
      <c r="G24" s="13"/>
      <c r="H24" s="13"/>
      <c r="I24" s="13"/>
      <c r="J24" s="13"/>
    </row>
    <row r="25" spans="2:10" ht="27.75" customHeight="1" x14ac:dyDescent="0.25">
      <c r="B25" s="15"/>
      <c r="C25" s="23" t="s">
        <v>66</v>
      </c>
      <c r="D25" s="15"/>
      <c r="E25" s="18" t="s">
        <v>6</v>
      </c>
      <c r="F25" s="15"/>
      <c r="G25" s="13"/>
      <c r="H25" s="13"/>
      <c r="I25" s="13"/>
      <c r="J25" s="13"/>
    </row>
    <row r="26" spans="2:10" ht="35.25" customHeight="1" x14ac:dyDescent="0.25">
      <c r="B26" s="15"/>
      <c r="C26" s="30" t="s">
        <v>96</v>
      </c>
      <c r="D26" s="15"/>
      <c r="E26" s="18" t="s">
        <v>6</v>
      </c>
      <c r="F26" s="15"/>
      <c r="G26" s="13"/>
      <c r="H26" s="13"/>
      <c r="I26" s="13"/>
      <c r="J26" s="13"/>
    </row>
    <row r="27" spans="2:10" x14ac:dyDescent="0.25">
      <c r="B27" s="15"/>
      <c r="C27" s="27"/>
      <c r="D27" s="15"/>
      <c r="E27" s="19"/>
      <c r="F27" s="15"/>
      <c r="G27" s="13"/>
      <c r="H27" s="13"/>
      <c r="I27" s="13"/>
      <c r="J27" s="13"/>
    </row>
    <row r="28" spans="2:10" ht="23.25" customHeight="1" x14ac:dyDescent="0.25">
      <c r="B28" s="15"/>
      <c r="C28" s="23" t="s">
        <v>67</v>
      </c>
      <c r="D28" s="15"/>
      <c r="E28" s="18" t="s">
        <v>6</v>
      </c>
      <c r="F28" s="15"/>
      <c r="G28" s="13"/>
      <c r="H28" s="13"/>
      <c r="I28" s="13"/>
      <c r="J28" s="13"/>
    </row>
    <row r="29" spans="2:10" x14ac:dyDescent="0.25">
      <c r="B29" s="15"/>
      <c r="C29" s="27"/>
      <c r="D29" s="15"/>
      <c r="E29" s="19"/>
      <c r="F29" s="15"/>
      <c r="G29" s="13"/>
      <c r="H29" s="13"/>
      <c r="I29" s="13"/>
      <c r="J29" s="13"/>
    </row>
    <row r="30" spans="2:10" ht="25.5" customHeight="1" x14ac:dyDescent="0.25">
      <c r="B30" s="15"/>
      <c r="C30" s="23" t="s">
        <v>52</v>
      </c>
      <c r="D30" s="15"/>
      <c r="E30" s="18" t="s">
        <v>5</v>
      </c>
      <c r="F30" s="15"/>
      <c r="G30" s="13"/>
      <c r="H30" s="13"/>
      <c r="I30" s="13"/>
      <c r="J30" s="13"/>
    </row>
    <row r="31" spans="2:10" x14ac:dyDescent="0.25">
      <c r="B31" s="15"/>
      <c r="C31" s="15"/>
      <c r="D31" s="15"/>
      <c r="E31" s="19"/>
      <c r="F31" s="15"/>
      <c r="G31" s="13"/>
      <c r="H31" s="13"/>
      <c r="I31" s="13"/>
      <c r="J31" s="13"/>
    </row>
    <row r="32" spans="2:10" ht="19.5" customHeight="1" x14ac:dyDescent="0.25">
      <c r="B32" s="13"/>
      <c r="C32" s="13"/>
      <c r="D32" s="13"/>
      <c r="E32" s="13"/>
      <c r="F32" s="13"/>
      <c r="G32" s="13"/>
      <c r="H32" s="13"/>
      <c r="I32" s="13"/>
      <c r="J32" s="13"/>
    </row>
    <row r="33" spans="2:10" ht="9.75" customHeight="1" x14ac:dyDescent="0.25">
      <c r="B33" s="13"/>
      <c r="C33" s="13"/>
      <c r="D33" s="13"/>
      <c r="E33" s="13"/>
      <c r="F33" s="13"/>
      <c r="G33" s="13"/>
      <c r="H33" s="13"/>
      <c r="I33" s="13"/>
      <c r="J33" s="13"/>
    </row>
    <row r="34" spans="2:10" ht="15.75" thickBot="1" x14ac:dyDescent="0.3">
      <c r="B34" s="15"/>
      <c r="C34" s="15"/>
      <c r="D34" s="15"/>
      <c r="E34" s="15"/>
      <c r="F34" s="15"/>
      <c r="G34" s="15"/>
      <c r="H34" s="15"/>
      <c r="I34" s="15"/>
      <c r="J34" s="15"/>
    </row>
    <row r="35" spans="2:10" ht="66" customHeight="1" thickBot="1" x14ac:dyDescent="0.35">
      <c r="B35" s="15"/>
      <c r="C35" s="54" t="s">
        <v>16</v>
      </c>
      <c r="D35" s="55"/>
      <c r="E35" s="54" t="s">
        <v>9</v>
      </c>
      <c r="F35" s="55"/>
      <c r="G35" s="54" t="s">
        <v>40</v>
      </c>
      <c r="H35" s="55"/>
      <c r="I35" s="54" t="s">
        <v>10</v>
      </c>
      <c r="J35" s="15"/>
    </row>
    <row r="36" spans="2:10" x14ac:dyDescent="0.25">
      <c r="B36" s="15"/>
      <c r="C36" s="15"/>
      <c r="D36" s="15"/>
      <c r="E36" s="15"/>
      <c r="F36" s="15"/>
      <c r="G36" s="15"/>
      <c r="H36" s="15"/>
      <c r="I36" s="15"/>
      <c r="J36" s="15"/>
    </row>
    <row r="37" spans="2:10" ht="19.5" customHeight="1" x14ac:dyDescent="0.25">
      <c r="B37" s="15"/>
      <c r="C37" s="23" t="s">
        <v>97</v>
      </c>
      <c r="D37" s="15"/>
      <c r="E37" s="24" t="s">
        <v>8</v>
      </c>
      <c r="F37" s="15"/>
      <c r="G37" s="25"/>
      <c r="H37" s="26"/>
      <c r="I37" s="46">
        <f>G37*$I$49</f>
        <v>0</v>
      </c>
      <c r="J37" s="26"/>
    </row>
    <row r="38" spans="2:10" x14ac:dyDescent="0.25">
      <c r="B38" s="15"/>
      <c r="C38" s="27"/>
      <c r="D38" s="15"/>
      <c r="E38" s="15"/>
      <c r="F38" s="15"/>
      <c r="G38" s="28"/>
      <c r="H38" s="26"/>
      <c r="I38" s="26"/>
      <c r="J38" s="26"/>
    </row>
    <row r="39" spans="2:10" ht="21.75" customHeight="1" x14ac:dyDescent="0.25">
      <c r="B39" s="15"/>
      <c r="C39" s="23" t="s">
        <v>98</v>
      </c>
      <c r="D39" s="15"/>
      <c r="E39" s="29" t="str">
        <f>E37</f>
        <v>tone/an</v>
      </c>
      <c r="F39" s="15"/>
      <c r="G39" s="25"/>
      <c r="H39" s="26"/>
      <c r="I39" s="46">
        <f>G39*$I$49</f>
        <v>0</v>
      </c>
      <c r="J39" s="26"/>
    </row>
    <row r="40" spans="2:10" x14ac:dyDescent="0.25">
      <c r="B40" s="15"/>
      <c r="C40" s="27"/>
      <c r="D40" s="15"/>
      <c r="E40" s="15"/>
      <c r="F40" s="15"/>
      <c r="G40" s="28"/>
      <c r="H40" s="26"/>
      <c r="I40" s="26"/>
      <c r="J40" s="26"/>
    </row>
    <row r="41" spans="2:10" ht="19.5" customHeight="1" x14ac:dyDescent="0.25">
      <c r="B41" s="15"/>
      <c r="C41" s="23" t="s">
        <v>99</v>
      </c>
      <c r="D41" s="15"/>
      <c r="E41" s="29" t="str">
        <f>E37</f>
        <v>tone/an</v>
      </c>
      <c r="F41" s="15"/>
      <c r="G41" s="25"/>
      <c r="H41" s="26"/>
      <c r="I41" s="46">
        <f>G41*$I$49</f>
        <v>0</v>
      </c>
      <c r="J41" s="26"/>
    </row>
    <row r="42" spans="2:10" x14ac:dyDescent="0.25">
      <c r="B42" s="15"/>
      <c r="C42" s="27"/>
      <c r="D42" s="15"/>
      <c r="E42" s="15"/>
      <c r="F42" s="15"/>
      <c r="G42" s="28"/>
      <c r="H42" s="26"/>
      <c r="I42" s="26"/>
      <c r="J42" s="26"/>
    </row>
    <row r="43" spans="2:10" ht="21" customHeight="1" x14ac:dyDescent="0.25">
      <c r="B43" s="15"/>
      <c r="C43" s="23" t="s">
        <v>100</v>
      </c>
      <c r="D43" s="15"/>
      <c r="E43" s="29" t="str">
        <f>E37</f>
        <v>tone/an</v>
      </c>
      <c r="F43" s="15"/>
      <c r="G43" s="25"/>
      <c r="H43" s="26"/>
      <c r="I43" s="46">
        <f>G43*$I$49</f>
        <v>0</v>
      </c>
      <c r="J43" s="26"/>
    </row>
    <row r="44" spans="2:10" x14ac:dyDescent="0.25">
      <c r="B44" s="15"/>
      <c r="C44" s="27"/>
      <c r="D44" s="15"/>
      <c r="E44" s="15"/>
      <c r="F44" s="15"/>
      <c r="G44" s="28"/>
      <c r="H44" s="26"/>
      <c r="I44" s="26"/>
      <c r="J44" s="26"/>
    </row>
    <row r="45" spans="2:10" ht="21" customHeight="1" x14ac:dyDescent="0.25">
      <c r="B45" s="15"/>
      <c r="C45" s="23" t="s">
        <v>152</v>
      </c>
      <c r="D45" s="15"/>
      <c r="E45" s="29" t="str">
        <f>E39</f>
        <v>tone/an</v>
      </c>
      <c r="F45" s="15"/>
      <c r="G45" s="25"/>
      <c r="H45" s="26"/>
      <c r="I45" s="46">
        <f>G45*$I$49</f>
        <v>0</v>
      </c>
      <c r="J45" s="26"/>
    </row>
    <row r="46" spans="2:10" x14ac:dyDescent="0.25">
      <c r="B46" s="15"/>
      <c r="C46" s="27"/>
      <c r="D46" s="15"/>
      <c r="E46" s="15"/>
      <c r="F46" s="15"/>
      <c r="G46" s="28"/>
      <c r="H46" s="26"/>
      <c r="I46" s="26"/>
      <c r="J46" s="26"/>
    </row>
    <row r="47" spans="2:10" ht="19.5" customHeight="1" x14ac:dyDescent="0.25">
      <c r="B47" s="15"/>
      <c r="C47" s="23" t="s">
        <v>101</v>
      </c>
      <c r="D47" s="15"/>
      <c r="E47" s="29" t="str">
        <f>E37</f>
        <v>tone/an</v>
      </c>
      <c r="F47" s="15"/>
      <c r="G47" s="47">
        <f>1-G37-G39-G41-G43-G45</f>
        <v>1</v>
      </c>
      <c r="H47" s="26"/>
      <c r="I47" s="46">
        <f>G47*$I$49</f>
        <v>0</v>
      </c>
      <c r="J47" s="26"/>
    </row>
    <row r="48" spans="2:10" x14ac:dyDescent="0.25">
      <c r="B48" s="15"/>
      <c r="C48" s="15"/>
      <c r="D48" s="15"/>
      <c r="E48" s="15"/>
      <c r="F48" s="15"/>
      <c r="G48" s="31"/>
      <c r="H48" s="15"/>
      <c r="I48" s="15"/>
      <c r="J48" s="15"/>
    </row>
    <row r="49" spans="2:10" ht="21" customHeight="1" x14ac:dyDescent="0.25">
      <c r="B49" s="15"/>
      <c r="C49" s="33" t="s">
        <v>12</v>
      </c>
      <c r="D49" s="15"/>
      <c r="E49" s="34" t="str">
        <f>E37</f>
        <v>tone/an</v>
      </c>
      <c r="F49" s="15"/>
      <c r="G49" s="48">
        <f>G37+G39+G41+G43+G45+G47</f>
        <v>1</v>
      </c>
      <c r="H49" s="15"/>
      <c r="I49" s="35"/>
      <c r="J49" s="15"/>
    </row>
    <row r="50" spans="2:10" x14ac:dyDescent="0.25">
      <c r="B50" s="15"/>
      <c r="C50" s="15"/>
      <c r="D50" s="15"/>
      <c r="E50" s="15"/>
      <c r="F50" s="15"/>
      <c r="G50" s="15"/>
      <c r="H50" s="15"/>
      <c r="I50" s="15"/>
      <c r="J50" s="15"/>
    </row>
    <row r="51" spans="2:10" x14ac:dyDescent="0.25">
      <c r="B51" s="13"/>
      <c r="C51" s="13"/>
      <c r="D51" s="13"/>
      <c r="E51" s="13"/>
      <c r="F51" s="13"/>
      <c r="G51" s="13"/>
      <c r="H51" s="13"/>
      <c r="I51" s="13"/>
      <c r="J51" s="13"/>
    </row>
    <row r="52" spans="2:10" x14ac:dyDescent="0.25">
      <c r="B52" s="13"/>
      <c r="C52" s="13"/>
      <c r="D52" s="13"/>
      <c r="E52" s="13"/>
      <c r="F52" s="13"/>
      <c r="G52" s="13"/>
      <c r="H52" s="13"/>
      <c r="I52" s="13"/>
      <c r="J52" s="13"/>
    </row>
    <row r="53" spans="2:10" ht="15.75" thickBot="1" x14ac:dyDescent="0.3">
      <c r="B53" s="15"/>
      <c r="C53" s="15"/>
      <c r="D53" s="15"/>
      <c r="E53" s="15"/>
      <c r="F53" s="15"/>
      <c r="G53" s="15"/>
      <c r="H53" s="15"/>
      <c r="I53" s="13"/>
      <c r="J53" s="13"/>
    </row>
    <row r="54" spans="2:10" ht="29.25" customHeight="1" thickBot="1" x14ac:dyDescent="0.35">
      <c r="B54" s="15"/>
      <c r="C54" s="54" t="s">
        <v>13</v>
      </c>
      <c r="D54" s="55"/>
      <c r="E54" s="54" t="s">
        <v>9</v>
      </c>
      <c r="F54" s="55"/>
      <c r="G54" s="54" t="s">
        <v>14</v>
      </c>
      <c r="H54" s="15"/>
      <c r="I54" s="13"/>
      <c r="J54" s="13"/>
    </row>
    <row r="55" spans="2:10" x14ac:dyDescent="0.25">
      <c r="B55" s="15"/>
      <c r="C55" s="51"/>
      <c r="D55" s="15"/>
      <c r="E55" s="15"/>
      <c r="F55" s="15"/>
      <c r="G55" s="15"/>
      <c r="H55" s="15"/>
      <c r="I55" s="13"/>
      <c r="J55" s="13"/>
    </row>
    <row r="56" spans="2:10" ht="23.25" customHeight="1" x14ac:dyDescent="0.25">
      <c r="B56" s="15"/>
      <c r="C56" s="52" t="s">
        <v>48</v>
      </c>
      <c r="D56" s="15"/>
      <c r="E56" s="20" t="s">
        <v>15</v>
      </c>
      <c r="F56" s="15"/>
      <c r="G56" s="21"/>
      <c r="H56" s="15"/>
      <c r="I56" s="13"/>
      <c r="J56" s="13"/>
    </row>
    <row r="57" spans="2:10" ht="12.75" customHeight="1" x14ac:dyDescent="0.25">
      <c r="B57" s="15"/>
      <c r="C57" s="51"/>
      <c r="D57" s="15"/>
      <c r="E57" s="15"/>
      <c r="F57" s="15"/>
      <c r="G57" s="15"/>
      <c r="H57" s="15"/>
      <c r="I57" s="13"/>
      <c r="J57" s="13"/>
    </row>
    <row r="58" spans="2:10" ht="21.75" customHeight="1" x14ac:dyDescent="0.25">
      <c r="B58" s="15"/>
      <c r="C58" s="52" t="s">
        <v>49</v>
      </c>
      <c r="D58" s="15"/>
      <c r="E58" s="20" t="s">
        <v>15</v>
      </c>
      <c r="F58" s="15"/>
      <c r="G58" s="21"/>
      <c r="H58" s="15"/>
      <c r="I58" s="13"/>
      <c r="J58" s="13"/>
    </row>
    <row r="59" spans="2:10" ht="12.75" customHeight="1" x14ac:dyDescent="0.25">
      <c r="B59" s="15"/>
      <c r="C59" s="51"/>
      <c r="D59" s="15"/>
      <c r="E59" s="15"/>
      <c r="F59" s="15"/>
      <c r="G59" s="15"/>
      <c r="H59" s="15"/>
      <c r="I59" s="13"/>
      <c r="J59" s="13"/>
    </row>
    <row r="60" spans="2:10" ht="24" customHeight="1" x14ac:dyDescent="0.25">
      <c r="B60" s="15"/>
      <c r="C60" s="52" t="s">
        <v>53</v>
      </c>
      <c r="D60" s="15"/>
      <c r="E60" s="20" t="s">
        <v>15</v>
      </c>
      <c r="F60" s="15"/>
      <c r="G60" s="21"/>
      <c r="H60" s="15"/>
      <c r="I60" s="13"/>
      <c r="J60" s="13"/>
    </row>
    <row r="61" spans="2:10" ht="12.75" customHeight="1" x14ac:dyDescent="0.25">
      <c r="B61" s="15"/>
      <c r="C61" s="51"/>
      <c r="D61" s="15"/>
      <c r="E61" s="15"/>
      <c r="F61" s="15"/>
      <c r="G61" s="15"/>
      <c r="H61" s="15"/>
      <c r="I61" s="13"/>
      <c r="J61" s="13"/>
    </row>
    <row r="62" spans="2:10" ht="24" customHeight="1" x14ac:dyDescent="0.25">
      <c r="B62" s="15"/>
      <c r="C62" s="52" t="s">
        <v>136</v>
      </c>
      <c r="D62" s="15"/>
      <c r="E62" s="20" t="s">
        <v>15</v>
      </c>
      <c r="F62" s="15"/>
      <c r="G62" s="21"/>
      <c r="H62" s="15"/>
      <c r="I62" s="13"/>
      <c r="J62" s="13"/>
    </row>
    <row r="63" spans="2:10" ht="12.75" customHeight="1" x14ac:dyDescent="0.25">
      <c r="B63" s="15"/>
      <c r="C63" s="51"/>
      <c r="D63" s="15"/>
      <c r="E63" s="15"/>
      <c r="F63" s="15"/>
      <c r="G63" s="15"/>
      <c r="H63" s="15"/>
      <c r="I63" s="13"/>
      <c r="J63" s="13"/>
    </row>
    <row r="64" spans="2:10" ht="24" customHeight="1" x14ac:dyDescent="0.25">
      <c r="B64" s="15"/>
      <c r="C64" s="52" t="s">
        <v>137</v>
      </c>
      <c r="D64" s="15"/>
      <c r="E64" s="20" t="s">
        <v>15</v>
      </c>
      <c r="F64" s="15"/>
      <c r="G64" s="21"/>
      <c r="H64" s="15"/>
      <c r="I64" s="13"/>
      <c r="J64" s="13"/>
    </row>
    <row r="65" spans="2:10" ht="12.75" customHeight="1" x14ac:dyDescent="0.25">
      <c r="B65" s="15"/>
      <c r="C65" s="51"/>
      <c r="D65" s="15"/>
      <c r="E65" s="15"/>
      <c r="F65" s="15"/>
      <c r="G65" s="15"/>
      <c r="H65" s="15"/>
      <c r="I65" s="13"/>
      <c r="J65" s="13"/>
    </row>
    <row r="66" spans="2:10" ht="21" customHeight="1" x14ac:dyDescent="0.25">
      <c r="B66" s="15"/>
      <c r="C66" s="52" t="s">
        <v>130</v>
      </c>
      <c r="D66" s="15"/>
      <c r="E66" s="20" t="s">
        <v>15</v>
      </c>
      <c r="F66" s="15"/>
      <c r="G66" s="21"/>
      <c r="H66" s="15"/>
      <c r="I66" s="13"/>
      <c r="J66" s="13"/>
    </row>
    <row r="67" spans="2:10" ht="22.5" customHeight="1" x14ac:dyDescent="0.25">
      <c r="B67" s="15"/>
      <c r="C67" s="65" t="s">
        <v>93</v>
      </c>
      <c r="D67" s="15"/>
      <c r="E67" s="20" t="s">
        <v>15</v>
      </c>
      <c r="F67" s="15"/>
      <c r="G67" s="21"/>
      <c r="H67" s="15"/>
      <c r="I67" s="13"/>
      <c r="J67" s="13"/>
    </row>
    <row r="68" spans="2:10" ht="15" customHeight="1" x14ac:dyDescent="0.25">
      <c r="B68" s="15"/>
      <c r="C68" s="51"/>
      <c r="D68" s="15"/>
      <c r="E68" s="15"/>
      <c r="F68" s="15"/>
      <c r="G68" s="15"/>
      <c r="H68" s="15"/>
      <c r="I68" s="13"/>
      <c r="J68" s="13"/>
    </row>
    <row r="69" spans="2:10" ht="21.75" customHeight="1" x14ac:dyDescent="0.25">
      <c r="B69" s="15"/>
      <c r="C69" s="52" t="s">
        <v>54</v>
      </c>
      <c r="D69" s="15"/>
      <c r="E69" s="20" t="s">
        <v>15</v>
      </c>
      <c r="F69" s="15"/>
      <c r="G69" s="21"/>
      <c r="H69" s="15"/>
      <c r="I69" s="13"/>
      <c r="J69" s="13"/>
    </row>
    <row r="70" spans="2:10" ht="21.75" customHeight="1" x14ac:dyDescent="0.25">
      <c r="B70" s="15"/>
      <c r="C70" s="65" t="s">
        <v>93</v>
      </c>
      <c r="D70" s="15"/>
      <c r="E70" s="20" t="s">
        <v>15</v>
      </c>
      <c r="F70" s="15"/>
      <c r="G70" s="21"/>
      <c r="H70" s="15"/>
      <c r="I70" s="13"/>
      <c r="J70" s="13"/>
    </row>
    <row r="71" spans="2:10" x14ac:dyDescent="0.25">
      <c r="B71" s="15"/>
      <c r="C71" s="51"/>
      <c r="D71" s="15"/>
      <c r="E71" s="15"/>
      <c r="F71" s="15"/>
      <c r="G71" s="15"/>
      <c r="H71" s="15"/>
      <c r="I71" s="13"/>
      <c r="J71" s="13"/>
    </row>
    <row r="72" spans="2:10" ht="24" customHeight="1" x14ac:dyDescent="0.25">
      <c r="B72" s="15"/>
      <c r="C72" s="52" t="s">
        <v>55</v>
      </c>
      <c r="D72" s="15"/>
      <c r="E72" s="20" t="s">
        <v>15</v>
      </c>
      <c r="F72" s="15"/>
      <c r="G72" s="22"/>
      <c r="H72" s="15"/>
      <c r="I72" s="13"/>
      <c r="J72" s="13"/>
    </row>
    <row r="73" spans="2:10" ht="24" customHeight="1" x14ac:dyDescent="0.25">
      <c r="B73" s="15"/>
      <c r="C73" s="65" t="s">
        <v>93</v>
      </c>
      <c r="D73" s="15"/>
      <c r="E73" s="20" t="s">
        <v>15</v>
      </c>
      <c r="F73" s="15"/>
      <c r="G73" s="22"/>
      <c r="H73" s="15"/>
      <c r="I73" s="13"/>
      <c r="J73" s="13"/>
    </row>
    <row r="74" spans="2:10" x14ac:dyDescent="0.25">
      <c r="B74" s="15"/>
      <c r="C74" s="51"/>
      <c r="D74" s="15"/>
      <c r="E74" s="15"/>
      <c r="F74" s="15"/>
      <c r="G74" s="15"/>
      <c r="H74" s="15"/>
      <c r="I74" s="13"/>
      <c r="J74" s="13"/>
    </row>
    <row r="75" spans="2:10" ht="28.5" customHeight="1" x14ac:dyDescent="0.25">
      <c r="B75" s="15"/>
      <c r="C75" s="52" t="s">
        <v>50</v>
      </c>
      <c r="D75" s="15"/>
      <c r="E75" s="20" t="s">
        <v>15</v>
      </c>
      <c r="F75" s="15"/>
      <c r="G75" s="22"/>
      <c r="H75" s="15"/>
      <c r="I75" s="13"/>
      <c r="J75" s="13"/>
    </row>
    <row r="76" spans="2:10" x14ac:dyDescent="0.25">
      <c r="B76" s="15"/>
      <c r="C76" s="15"/>
      <c r="D76" s="15"/>
      <c r="E76" s="15"/>
      <c r="F76" s="15"/>
      <c r="G76" s="15"/>
      <c r="H76" s="15"/>
      <c r="I76" s="13"/>
      <c r="J76" s="13"/>
    </row>
    <row r="77" spans="2:10" ht="22.15" customHeight="1" x14ac:dyDescent="0.25">
      <c r="B77" s="15"/>
      <c r="C77" s="52" t="s">
        <v>142</v>
      </c>
      <c r="D77" s="15"/>
      <c r="E77" s="20" t="s">
        <v>15</v>
      </c>
      <c r="F77" s="15"/>
      <c r="G77" s="22"/>
      <c r="H77" s="15"/>
      <c r="I77" s="13"/>
      <c r="J77" s="13"/>
    </row>
    <row r="78" spans="2:10" x14ac:dyDescent="0.25">
      <c r="B78" s="15"/>
      <c r="C78" s="15"/>
      <c r="D78" s="15"/>
      <c r="E78" s="15"/>
      <c r="F78" s="15"/>
      <c r="G78" s="15"/>
      <c r="H78" s="15"/>
      <c r="I78" s="13"/>
      <c r="J78" s="13"/>
    </row>
    <row r="79" spans="2:10" ht="25.5" x14ac:dyDescent="0.25">
      <c r="B79" s="15"/>
      <c r="C79" s="52" t="s">
        <v>141</v>
      </c>
      <c r="D79" s="15"/>
      <c r="E79" s="20" t="s">
        <v>15</v>
      </c>
      <c r="F79" s="15"/>
      <c r="G79" s="22"/>
      <c r="H79" s="15"/>
      <c r="I79" s="13"/>
      <c r="J79" s="13"/>
    </row>
    <row r="80" spans="2:10" x14ac:dyDescent="0.25">
      <c r="B80" s="15"/>
      <c r="C80" s="15"/>
      <c r="D80" s="15"/>
      <c r="E80" s="15"/>
      <c r="F80" s="15"/>
      <c r="G80" s="15"/>
      <c r="H80" s="15"/>
      <c r="I80" s="13"/>
      <c r="J80" s="13"/>
    </row>
    <row r="81" spans="2:12" ht="25.5" x14ac:dyDescent="0.25">
      <c r="B81" s="15"/>
      <c r="C81" s="52" t="s">
        <v>140</v>
      </c>
      <c r="D81" s="15"/>
      <c r="E81" s="20" t="s">
        <v>15</v>
      </c>
      <c r="F81" s="15"/>
      <c r="G81" s="22"/>
      <c r="H81" s="15"/>
      <c r="I81" s="13"/>
      <c r="J81" s="13"/>
    </row>
    <row r="82" spans="2:12" x14ac:dyDescent="0.25">
      <c r="B82" s="15"/>
      <c r="C82" s="15"/>
      <c r="D82" s="15"/>
      <c r="E82" s="15"/>
      <c r="F82" s="15"/>
      <c r="G82" s="15"/>
      <c r="H82" s="15"/>
      <c r="I82" s="13"/>
      <c r="J82" s="13"/>
    </row>
    <row r="83" spans="2:12" ht="25.5" x14ac:dyDescent="0.25">
      <c r="B83" s="15"/>
      <c r="C83" s="52" t="s">
        <v>138</v>
      </c>
      <c r="D83" s="15"/>
      <c r="E83" s="20" t="s">
        <v>15</v>
      </c>
      <c r="F83" s="15"/>
      <c r="G83" s="22"/>
      <c r="H83" s="15"/>
      <c r="I83" s="13"/>
      <c r="J83" s="13"/>
    </row>
    <row r="84" spans="2:12" x14ac:dyDescent="0.25">
      <c r="B84" s="15"/>
      <c r="C84" s="15"/>
      <c r="D84" s="15"/>
      <c r="E84" s="15"/>
      <c r="F84" s="15"/>
      <c r="G84" s="15"/>
      <c r="H84" s="15"/>
      <c r="I84" s="13"/>
      <c r="J84" s="13"/>
    </row>
    <row r="85" spans="2:12" ht="25.5" x14ac:dyDescent="0.25">
      <c r="B85" s="15"/>
      <c r="C85" s="52" t="s">
        <v>139</v>
      </c>
      <c r="D85" s="15"/>
      <c r="E85" s="20" t="s">
        <v>15</v>
      </c>
      <c r="F85" s="15"/>
      <c r="G85" s="22"/>
      <c r="H85" s="15"/>
      <c r="I85" s="13"/>
      <c r="J85" s="13"/>
    </row>
    <row r="86" spans="2:12" x14ac:dyDescent="0.25">
      <c r="B86" s="15"/>
      <c r="C86" s="15"/>
      <c r="D86" s="15"/>
      <c r="E86" s="15"/>
      <c r="F86" s="15"/>
      <c r="G86" s="15"/>
      <c r="H86" s="15"/>
      <c r="I86" s="13"/>
      <c r="J86" s="13"/>
    </row>
    <row r="87" spans="2:12" ht="25.5" x14ac:dyDescent="0.25">
      <c r="B87" s="15"/>
      <c r="C87" s="52" t="s">
        <v>143</v>
      </c>
      <c r="D87" s="15"/>
      <c r="E87" s="20" t="s">
        <v>15</v>
      </c>
      <c r="F87" s="15"/>
      <c r="G87" s="22"/>
      <c r="H87" s="15"/>
      <c r="I87" s="13"/>
      <c r="J87" s="13"/>
    </row>
    <row r="88" spans="2:12" x14ac:dyDescent="0.25">
      <c r="B88" s="15"/>
      <c r="C88" s="15"/>
      <c r="D88" s="15"/>
      <c r="E88" s="15"/>
      <c r="F88" s="15"/>
      <c r="G88" s="15"/>
      <c r="H88" s="15"/>
      <c r="I88" s="13"/>
      <c r="J88" s="13"/>
    </row>
    <row r="89" spans="2:12" s="13" customFormat="1" x14ac:dyDescent="0.25">
      <c r="C89" s="14"/>
    </row>
    <row r="90" spans="2:12" s="13" customFormat="1" x14ac:dyDescent="0.25">
      <c r="C90" s="14"/>
    </row>
    <row r="91" spans="2:12" ht="15.75" thickBot="1" x14ac:dyDescent="0.3">
      <c r="B91" s="15"/>
      <c r="C91" s="15"/>
      <c r="D91" s="15"/>
      <c r="E91" s="15"/>
      <c r="F91" s="15"/>
      <c r="G91" s="15"/>
      <c r="H91" s="15"/>
      <c r="I91" s="15"/>
      <c r="J91" s="15"/>
    </row>
    <row r="92" spans="2:12" ht="19.5" thickBot="1" x14ac:dyDescent="0.35">
      <c r="B92" s="15"/>
      <c r="C92" s="54" t="s">
        <v>112</v>
      </c>
      <c r="D92" s="55"/>
      <c r="E92" s="54" t="s">
        <v>9</v>
      </c>
      <c r="F92" s="55"/>
      <c r="G92" s="54" t="s">
        <v>10</v>
      </c>
      <c r="H92" s="55"/>
      <c r="I92" s="54" t="s">
        <v>11</v>
      </c>
      <c r="J92" s="15"/>
    </row>
    <row r="93" spans="2:12" x14ac:dyDescent="0.25">
      <c r="B93" s="15"/>
      <c r="C93" s="15"/>
      <c r="D93" s="15"/>
      <c r="E93" s="15"/>
      <c r="F93" s="15"/>
      <c r="G93" s="15"/>
      <c r="H93" s="15"/>
      <c r="I93" s="15"/>
      <c r="J93" s="15"/>
    </row>
    <row r="94" spans="2:12" ht="21.75" customHeight="1" x14ac:dyDescent="0.25">
      <c r="B94" s="15"/>
      <c r="C94" s="23" t="s">
        <v>56</v>
      </c>
      <c r="D94" s="15"/>
      <c r="E94" s="29" t="str">
        <f>E37</f>
        <v>tone/an</v>
      </c>
      <c r="F94" s="15"/>
      <c r="G94" s="46">
        <f>I37*G56</f>
        <v>0</v>
      </c>
      <c r="H94" s="26"/>
      <c r="I94" s="32"/>
      <c r="J94" s="15"/>
      <c r="K94" s="36"/>
      <c r="L94" s="37"/>
    </row>
    <row r="95" spans="2:12" x14ac:dyDescent="0.25">
      <c r="B95" s="15"/>
      <c r="C95" s="27"/>
      <c r="D95" s="15"/>
      <c r="E95" s="15"/>
      <c r="F95" s="15"/>
      <c r="G95" s="26"/>
      <c r="H95" s="26"/>
      <c r="I95" s="26"/>
      <c r="J95" s="15"/>
    </row>
    <row r="96" spans="2:12" ht="19.5" customHeight="1" x14ac:dyDescent="0.25">
      <c r="B96" s="15"/>
      <c r="C96" s="23" t="s">
        <v>57</v>
      </c>
      <c r="D96" s="15"/>
      <c r="E96" s="29" t="str">
        <f>E94</f>
        <v>tone/an</v>
      </c>
      <c r="F96" s="15"/>
      <c r="G96" s="32">
        <f>I39*G58</f>
        <v>0</v>
      </c>
      <c r="H96" s="26"/>
      <c r="I96" s="32"/>
      <c r="J96" s="15"/>
    </row>
    <row r="97" spans="2:14" x14ac:dyDescent="0.25">
      <c r="B97" s="15"/>
      <c r="C97" s="27"/>
      <c r="D97" s="15"/>
      <c r="E97" s="15"/>
      <c r="F97" s="15"/>
      <c r="G97" s="26"/>
      <c r="H97" s="26"/>
      <c r="I97" s="26"/>
      <c r="J97" s="15"/>
    </row>
    <row r="98" spans="2:14" ht="21" customHeight="1" x14ac:dyDescent="0.25">
      <c r="B98" s="15"/>
      <c r="C98" s="23" t="s">
        <v>60</v>
      </c>
      <c r="D98" s="15"/>
      <c r="E98" s="29" t="str">
        <f>E96</f>
        <v>tone/an</v>
      </c>
      <c r="F98" s="15"/>
      <c r="G98" s="32">
        <f>I41*G60</f>
        <v>0</v>
      </c>
      <c r="H98" s="26"/>
      <c r="I98" s="32"/>
      <c r="J98" s="15"/>
    </row>
    <row r="99" spans="2:14" x14ac:dyDescent="0.25">
      <c r="B99" s="15"/>
      <c r="C99" s="27"/>
      <c r="D99" s="15"/>
      <c r="E99" s="15"/>
      <c r="F99" s="15"/>
      <c r="G99" s="26"/>
      <c r="H99" s="26"/>
      <c r="I99" s="26"/>
      <c r="J99" s="15"/>
    </row>
    <row r="100" spans="2:14" ht="21.75" customHeight="1" x14ac:dyDescent="0.25">
      <c r="B100" s="15"/>
      <c r="C100" s="23" t="s">
        <v>58</v>
      </c>
      <c r="D100" s="15"/>
      <c r="E100" s="29" t="str">
        <f>E98</f>
        <v>tone/an</v>
      </c>
      <c r="F100" s="15"/>
      <c r="G100" s="32">
        <f>I43*G62</f>
        <v>0</v>
      </c>
      <c r="H100" s="26"/>
      <c r="I100" s="32"/>
      <c r="J100" s="15"/>
    </row>
    <row r="101" spans="2:14" x14ac:dyDescent="0.25">
      <c r="B101" s="15"/>
      <c r="C101" s="27"/>
      <c r="D101" s="15"/>
      <c r="E101" s="15"/>
      <c r="F101" s="15"/>
      <c r="G101" s="26"/>
      <c r="H101" s="26"/>
      <c r="I101" s="26"/>
      <c r="J101" s="15"/>
    </row>
    <row r="102" spans="2:14" ht="22.15" customHeight="1" x14ac:dyDescent="0.25">
      <c r="B102" s="15"/>
      <c r="C102" s="23" t="s">
        <v>153</v>
      </c>
      <c r="D102" s="15"/>
      <c r="E102" s="29" t="str">
        <f>E100</f>
        <v>tone/an</v>
      </c>
      <c r="F102" s="15"/>
      <c r="G102" s="32">
        <f>I45*G64</f>
        <v>0</v>
      </c>
      <c r="H102" s="26"/>
      <c r="I102" s="32"/>
      <c r="J102" s="15"/>
    </row>
    <row r="103" spans="2:14" x14ac:dyDescent="0.25">
      <c r="B103" s="15"/>
      <c r="C103" s="27"/>
      <c r="D103" s="15"/>
      <c r="E103" s="15"/>
      <c r="F103" s="15"/>
      <c r="G103" s="26"/>
      <c r="H103" s="26"/>
      <c r="I103" s="26"/>
      <c r="J103" s="15"/>
    </row>
    <row r="104" spans="2:14" ht="19.5" customHeight="1" x14ac:dyDescent="0.25">
      <c r="B104" s="15"/>
      <c r="C104" s="23" t="s">
        <v>59</v>
      </c>
      <c r="D104" s="15"/>
      <c r="E104" s="29" t="str">
        <f>E100</f>
        <v>tone/an</v>
      </c>
      <c r="F104" s="15"/>
      <c r="G104" s="46">
        <f>G106-G94-G96-G98-G100-G102</f>
        <v>0</v>
      </c>
      <c r="H104" s="26"/>
      <c r="I104" s="32"/>
      <c r="J104" s="15"/>
      <c r="K104" s="38"/>
      <c r="L104" s="38"/>
      <c r="N104" s="38"/>
    </row>
    <row r="105" spans="2:14" ht="15.75" thickBot="1" x14ac:dyDescent="0.3">
      <c r="B105" s="15"/>
      <c r="C105" s="27"/>
      <c r="D105" s="15"/>
      <c r="E105" s="15"/>
      <c r="F105" s="15"/>
      <c r="G105" s="26"/>
      <c r="H105" s="26"/>
      <c r="I105" s="26"/>
      <c r="J105" s="15"/>
    </row>
    <row r="106" spans="2:14" ht="25.5" customHeight="1" thickBot="1" x14ac:dyDescent="0.3">
      <c r="B106" s="15"/>
      <c r="C106" s="39" t="s">
        <v>17</v>
      </c>
      <c r="D106" s="15"/>
      <c r="E106" s="34" t="str">
        <f>E94</f>
        <v>tone/an</v>
      </c>
      <c r="F106" s="15"/>
      <c r="G106" s="49">
        <f>I49</f>
        <v>0</v>
      </c>
      <c r="H106" s="15"/>
      <c r="I106" s="49">
        <f>I94+I96+I98+I100+I102+I104</f>
        <v>0</v>
      </c>
      <c r="J106" s="15"/>
      <c r="K106" s="38"/>
      <c r="L106" s="38"/>
      <c r="M106" s="38"/>
    </row>
    <row r="107" spans="2:14" x14ac:dyDescent="0.25">
      <c r="B107" s="15"/>
      <c r="C107" s="15"/>
      <c r="D107" s="15"/>
      <c r="E107" s="15"/>
      <c r="F107" s="15"/>
      <c r="G107" s="15"/>
      <c r="H107" s="15"/>
      <c r="I107" s="15"/>
      <c r="J107" s="15"/>
      <c r="K107" s="38"/>
      <c r="L107" s="38"/>
    </row>
    <row r="108" spans="2:14" s="13" customFormat="1" x14ac:dyDescent="0.25">
      <c r="C108" s="14"/>
    </row>
    <row r="109" spans="2:14" s="13" customFormat="1" x14ac:dyDescent="0.25">
      <c r="C109" s="14"/>
    </row>
    <row r="110" spans="2:14" s="13" customFormat="1" ht="15.75" thickBot="1" x14ac:dyDescent="0.3">
      <c r="B110" s="15"/>
      <c r="C110" s="15"/>
      <c r="D110" s="15"/>
      <c r="E110" s="15"/>
      <c r="F110" s="15"/>
      <c r="G110" s="15"/>
      <c r="H110" s="15"/>
      <c r="I110" s="15"/>
      <c r="J110" s="15"/>
    </row>
    <row r="111" spans="2:14" s="13" customFormat="1" ht="27" customHeight="1" thickBot="1" x14ac:dyDescent="0.35">
      <c r="B111" s="15"/>
      <c r="C111" s="54" t="s">
        <v>19</v>
      </c>
      <c r="D111" s="55"/>
      <c r="E111" s="54" t="s">
        <v>9</v>
      </c>
      <c r="F111" s="55"/>
      <c r="G111" s="54" t="s">
        <v>10</v>
      </c>
      <c r="H111" s="55"/>
      <c r="I111" s="54" t="s">
        <v>11</v>
      </c>
      <c r="J111" s="15"/>
    </row>
    <row r="112" spans="2:14" s="13" customFormat="1" ht="15.75" thickBot="1" x14ac:dyDescent="0.3">
      <c r="B112" s="15"/>
      <c r="C112" s="15"/>
      <c r="D112" s="15"/>
      <c r="E112" s="15"/>
      <c r="F112" s="15"/>
      <c r="G112" s="15"/>
      <c r="H112" s="15"/>
      <c r="I112" s="15"/>
      <c r="J112" s="15"/>
    </row>
    <row r="113" spans="2:13" s="13" customFormat="1" ht="15.75" thickBot="1" x14ac:dyDescent="0.3">
      <c r="B113" s="15"/>
      <c r="C113" s="40" t="str">
        <f>C19</f>
        <v>STATIE DE SORTARE A DESEURILOR RECICLABILE COLECTATE SEPARAT</v>
      </c>
      <c r="D113" s="15"/>
      <c r="E113" s="15"/>
      <c r="F113" s="15"/>
      <c r="G113" s="15"/>
      <c r="H113" s="15"/>
      <c r="I113" s="15"/>
      <c r="J113" s="15"/>
    </row>
    <row r="114" spans="2:13" s="13" customFormat="1" ht="27.95" customHeight="1" x14ac:dyDescent="0.25">
      <c r="B114" s="15"/>
      <c r="C114" s="41" t="s">
        <v>21</v>
      </c>
      <c r="D114" s="15"/>
      <c r="E114" s="29" t="str">
        <f>E94</f>
        <v>tone/an</v>
      </c>
      <c r="F114" s="15"/>
      <c r="G114" s="32"/>
      <c r="H114" s="26"/>
      <c r="I114" s="32"/>
      <c r="J114" s="15"/>
      <c r="K114" s="38"/>
    </row>
    <row r="115" spans="2:13" s="13" customFormat="1" ht="27.95" customHeight="1" x14ac:dyDescent="0.25">
      <c r="B115" s="15"/>
      <c r="C115" s="42" t="s">
        <v>69</v>
      </c>
      <c r="D115" s="15"/>
      <c r="E115" s="29" t="str">
        <f>E114</f>
        <v>tone/an</v>
      </c>
      <c r="F115" s="15"/>
      <c r="G115" s="46">
        <f>IFERROR(G114*(1-G66-G67),"")</f>
        <v>0</v>
      </c>
      <c r="H115" s="26"/>
      <c r="I115" s="32"/>
      <c r="J115" s="15"/>
      <c r="K115" s="37"/>
      <c r="L115" s="38"/>
    </row>
    <row r="116" spans="2:13" s="13" customFormat="1" ht="15.75" thickBot="1" x14ac:dyDescent="0.3">
      <c r="B116" s="15"/>
      <c r="C116" s="15"/>
      <c r="D116" s="15"/>
      <c r="E116" s="15"/>
      <c r="F116" s="15"/>
      <c r="G116" s="15"/>
      <c r="H116" s="15"/>
      <c r="I116" s="15"/>
      <c r="J116" s="15"/>
      <c r="K116" s="38"/>
      <c r="L116" s="38"/>
    </row>
    <row r="117" spans="2:13" s="13" customFormat="1" ht="15.75" thickBot="1" x14ac:dyDescent="0.3">
      <c r="B117" s="15"/>
      <c r="C117" s="40" t="str">
        <f>C22</f>
        <v xml:space="preserve"> STATIE DE COMPOSTARE A BIODESEURILOR COLECTATE SEPARAT</v>
      </c>
      <c r="D117" s="15"/>
      <c r="E117" s="15"/>
      <c r="F117" s="15"/>
      <c r="G117" s="15"/>
      <c r="H117" s="15"/>
      <c r="I117" s="15"/>
      <c r="J117" s="15"/>
    </row>
    <row r="118" spans="2:13" s="13" customFormat="1" ht="27.95" customHeight="1" x14ac:dyDescent="0.25">
      <c r="B118" s="15"/>
      <c r="C118" s="41" t="s">
        <v>20</v>
      </c>
      <c r="D118" s="15"/>
      <c r="E118" s="29" t="str">
        <f>E114</f>
        <v>tone/an</v>
      </c>
      <c r="F118" s="15"/>
      <c r="G118" s="32"/>
      <c r="H118" s="26"/>
      <c r="I118" s="43"/>
      <c r="J118" s="15"/>
      <c r="K118" s="38"/>
    </row>
    <row r="119" spans="2:13" s="13" customFormat="1" ht="27.95" customHeight="1" x14ac:dyDescent="0.25">
      <c r="B119" s="15"/>
      <c r="C119" s="42" t="s">
        <v>69</v>
      </c>
      <c r="D119" s="15"/>
      <c r="E119" s="29" t="str">
        <f>E118</f>
        <v>tone/an</v>
      </c>
      <c r="F119" s="15"/>
      <c r="G119" s="50">
        <f>IFERROR(G118*(G69-G70),"")</f>
        <v>0</v>
      </c>
      <c r="H119" s="26"/>
      <c r="I119" s="32"/>
      <c r="J119" s="15"/>
      <c r="K119" s="37"/>
    </row>
    <row r="120" spans="2:13" s="13" customFormat="1" ht="15.75" thickBot="1" x14ac:dyDescent="0.3">
      <c r="B120" s="15"/>
      <c r="C120" s="15"/>
      <c r="D120" s="15"/>
      <c r="E120" s="15"/>
      <c r="F120" s="15"/>
      <c r="G120" s="15"/>
      <c r="H120" s="15"/>
      <c r="I120" s="15"/>
      <c r="J120" s="15"/>
      <c r="K120" s="38"/>
    </row>
    <row r="121" spans="2:13" s="13" customFormat="1" ht="15.75" thickBot="1" x14ac:dyDescent="0.3">
      <c r="B121" s="15"/>
      <c r="C121" s="40" t="str">
        <f>C25</f>
        <v>INSTALATIE DE DIGESTIE ANAEROBA A BIODESEURILOR COLECTATE SEPARAT</v>
      </c>
      <c r="D121" s="15"/>
      <c r="E121" s="15"/>
      <c r="F121" s="15"/>
      <c r="G121" s="15"/>
      <c r="H121" s="15"/>
      <c r="I121" s="15"/>
      <c r="J121" s="15"/>
    </row>
    <row r="122" spans="2:13" s="13" customFormat="1" ht="27.95" customHeight="1" x14ac:dyDescent="0.25">
      <c r="B122" s="15"/>
      <c r="C122" s="41" t="s">
        <v>20</v>
      </c>
      <c r="D122" s="15"/>
      <c r="E122" s="29" t="str">
        <f>E118</f>
        <v>tone/an</v>
      </c>
      <c r="F122" s="15"/>
      <c r="G122" s="32"/>
      <c r="H122" s="26"/>
      <c r="I122" s="43"/>
      <c r="J122" s="15"/>
    </row>
    <row r="123" spans="2:13" s="13" customFormat="1" ht="27.95" customHeight="1" x14ac:dyDescent="0.25">
      <c r="B123" s="15"/>
      <c r="C123" s="42" t="s">
        <v>68</v>
      </c>
      <c r="D123" s="15"/>
      <c r="E123" s="29" t="str">
        <f>E122</f>
        <v>tone/an</v>
      </c>
      <c r="F123" s="15"/>
      <c r="G123" s="50">
        <f>IFERROR(G122*(G72-G73),"")</f>
        <v>0</v>
      </c>
      <c r="H123" s="26"/>
      <c r="I123" s="32"/>
      <c r="J123" s="15"/>
    </row>
    <row r="124" spans="2:13" s="13" customFormat="1" ht="15.75" thickBot="1" x14ac:dyDescent="0.3">
      <c r="B124" s="15"/>
      <c r="C124" s="15"/>
      <c r="D124" s="15"/>
      <c r="E124" s="15"/>
      <c r="F124" s="15"/>
      <c r="G124" s="15"/>
      <c r="H124" s="15"/>
      <c r="I124" s="15"/>
      <c r="J124" s="15"/>
    </row>
    <row r="125" spans="2:13" s="13" customFormat="1" ht="15.75" thickBot="1" x14ac:dyDescent="0.3">
      <c r="B125" s="15"/>
      <c r="C125" s="40" t="str">
        <f>C28</f>
        <v>INSTALATIE TMB A DESEURILOR REZIDUALE</v>
      </c>
      <c r="D125" s="15"/>
      <c r="E125" s="15"/>
      <c r="F125" s="15"/>
      <c r="G125" s="15"/>
      <c r="H125" s="15"/>
      <c r="I125" s="15"/>
      <c r="J125" s="15"/>
    </row>
    <row r="126" spans="2:13" s="13" customFormat="1" ht="27.95" customHeight="1" x14ac:dyDescent="0.25">
      <c r="B126" s="15"/>
      <c r="C126" s="41" t="s">
        <v>63</v>
      </c>
      <c r="D126" s="15"/>
      <c r="E126" s="29" t="str">
        <f>E122</f>
        <v>tone/an</v>
      </c>
      <c r="F126" s="15"/>
      <c r="G126" s="32"/>
      <c r="H126" s="26"/>
      <c r="I126" s="32"/>
      <c r="J126" s="15"/>
      <c r="K126" s="38"/>
      <c r="M126" s="38"/>
    </row>
    <row r="127" spans="2:13" s="13" customFormat="1" ht="24.75" customHeight="1" x14ac:dyDescent="0.25">
      <c r="B127" s="15"/>
      <c r="C127" s="42" t="s">
        <v>61</v>
      </c>
      <c r="D127" s="15"/>
      <c r="E127" s="29" t="str">
        <f>E126</f>
        <v>tone/an</v>
      </c>
      <c r="F127" s="15"/>
      <c r="G127" s="50">
        <f>IFERROR(G126*($G$75-G77),"")</f>
        <v>0</v>
      </c>
      <c r="H127" s="26"/>
      <c r="I127" s="32"/>
      <c r="J127" s="15"/>
      <c r="K127" s="38"/>
    </row>
    <row r="128" spans="2:13" s="13" customFormat="1" ht="15.75" thickBot="1" x14ac:dyDescent="0.3">
      <c r="B128" s="15"/>
      <c r="C128" s="27"/>
      <c r="D128" s="15"/>
      <c r="E128" s="15"/>
      <c r="F128" s="15"/>
      <c r="G128" s="26"/>
      <c r="H128" s="26"/>
      <c r="I128" s="26"/>
      <c r="J128" s="15"/>
      <c r="K128" s="38"/>
      <c r="L128" s="38"/>
      <c r="M128" s="38"/>
    </row>
    <row r="129" spans="2:10" s="103" customFormat="1" ht="33" customHeight="1" thickBot="1" x14ac:dyDescent="0.3">
      <c r="B129" s="104"/>
      <c r="C129" s="80" t="str">
        <f>C30</f>
        <v xml:space="preserve">INSTALATIE INTEGRATA </v>
      </c>
      <c r="D129" s="104"/>
      <c r="E129" s="104"/>
      <c r="F129" s="104"/>
      <c r="G129" s="104"/>
      <c r="H129" s="104"/>
      <c r="I129" s="104"/>
      <c r="J129" s="104"/>
    </row>
    <row r="130" spans="2:10" s="13" customFormat="1" ht="28.15" customHeight="1" x14ac:dyDescent="0.25">
      <c r="B130" s="15"/>
      <c r="C130" s="41" t="s">
        <v>144</v>
      </c>
      <c r="D130" s="15"/>
      <c r="E130" s="29" t="str">
        <f>E127</f>
        <v>tone/an</v>
      </c>
      <c r="F130" s="15"/>
      <c r="G130" s="32"/>
      <c r="H130" s="15"/>
      <c r="I130" s="32"/>
      <c r="J130" s="15"/>
    </row>
    <row r="131" spans="2:10" s="13" customFormat="1" ht="28.15" customHeight="1" x14ac:dyDescent="0.25">
      <c r="B131" s="15"/>
      <c r="C131" s="41" t="s">
        <v>145</v>
      </c>
      <c r="D131" s="15"/>
      <c r="E131" s="29" t="str">
        <f>E127</f>
        <v>tone/an</v>
      </c>
      <c r="F131" s="15"/>
      <c r="G131" s="32"/>
      <c r="H131" s="15"/>
      <c r="I131" s="32"/>
      <c r="J131" s="15"/>
    </row>
    <row r="132" spans="2:10" s="13" customFormat="1" ht="28.15" customHeight="1" x14ac:dyDescent="0.25">
      <c r="B132" s="15"/>
      <c r="C132" s="41" t="s">
        <v>146</v>
      </c>
      <c r="D132" s="15"/>
      <c r="E132" s="29" t="str">
        <f>E127</f>
        <v>tone/an</v>
      </c>
      <c r="F132" s="15"/>
      <c r="G132" s="32"/>
      <c r="H132" s="15"/>
      <c r="I132" s="32"/>
      <c r="J132" s="15"/>
    </row>
    <row r="133" spans="2:10" s="13" customFormat="1" ht="27.95" customHeight="1" x14ac:dyDescent="0.25">
      <c r="B133" s="15"/>
      <c r="C133" s="102" t="s">
        <v>62</v>
      </c>
      <c r="D133" s="15"/>
      <c r="E133" s="29" t="str">
        <f>E132</f>
        <v>tone/an</v>
      </c>
      <c r="F133" s="15"/>
      <c r="G133" s="35">
        <f>G130+G131+G132</f>
        <v>0</v>
      </c>
      <c r="H133" s="19"/>
      <c r="I133" s="35">
        <f>I130+I131+I132</f>
        <v>0</v>
      </c>
      <c r="J133" s="15"/>
    </row>
    <row r="134" spans="2:10" s="13" customFormat="1" ht="27.95" customHeight="1" x14ac:dyDescent="0.25">
      <c r="B134" s="15"/>
      <c r="C134" s="42" t="s">
        <v>148</v>
      </c>
      <c r="D134" s="15"/>
      <c r="E134" s="29" t="str">
        <f>E133</f>
        <v>tone/an</v>
      </c>
      <c r="F134" s="15"/>
      <c r="G134" s="32">
        <f>IFERROR(G130*(1-G87),"")</f>
        <v>0</v>
      </c>
      <c r="H134" s="26"/>
      <c r="I134" s="32"/>
      <c r="J134" s="15"/>
    </row>
    <row r="135" spans="2:10" s="13" customFormat="1" ht="27.95" customHeight="1" x14ac:dyDescent="0.25">
      <c r="B135" s="15"/>
      <c r="C135" s="42" t="s">
        <v>147</v>
      </c>
      <c r="D135" s="15"/>
      <c r="E135" s="29" t="str">
        <f>E134</f>
        <v>tone/an</v>
      </c>
      <c r="F135" s="15"/>
      <c r="G135" s="32">
        <f>IFERROR(IF(G83&gt;0,G131*G83,G131*G85),"")</f>
        <v>0</v>
      </c>
      <c r="H135" s="26"/>
      <c r="I135" s="32"/>
      <c r="J135" s="15"/>
    </row>
    <row r="136" spans="2:10" s="13" customFormat="1" ht="27.95" customHeight="1" x14ac:dyDescent="0.25">
      <c r="B136" s="15"/>
      <c r="C136" s="42" t="s">
        <v>149</v>
      </c>
      <c r="D136" s="15"/>
      <c r="E136" s="29" t="str">
        <f>E135</f>
        <v>tone/an</v>
      </c>
      <c r="F136" s="15"/>
      <c r="G136" s="32">
        <f>IFERROR(G132*G79,"")</f>
        <v>0</v>
      </c>
      <c r="H136" s="26"/>
      <c r="I136" s="32"/>
      <c r="J136" s="15"/>
    </row>
    <row r="137" spans="2:10" s="13" customFormat="1" ht="27.95" customHeight="1" x14ac:dyDescent="0.25">
      <c r="B137" s="15"/>
      <c r="C137" s="41" t="s">
        <v>150</v>
      </c>
      <c r="D137" s="15"/>
      <c r="E137" s="29" t="str">
        <f>E136</f>
        <v>tone/an</v>
      </c>
      <c r="F137" s="15"/>
      <c r="G137" s="32">
        <f>IFERROR(G133*G81,"")</f>
        <v>0</v>
      </c>
      <c r="H137" s="26"/>
      <c r="I137" s="32"/>
      <c r="J137" s="15"/>
    </row>
    <row r="138" spans="2:10" s="13" customFormat="1" ht="27.95" customHeight="1" x14ac:dyDescent="0.25">
      <c r="B138" s="15"/>
      <c r="C138" s="102" t="s">
        <v>61</v>
      </c>
      <c r="D138" s="15"/>
      <c r="E138" s="29" t="str">
        <f>E133</f>
        <v>tone/an</v>
      </c>
      <c r="F138" s="15"/>
      <c r="G138" s="105">
        <f>G134+G135+G136-G137</f>
        <v>0</v>
      </c>
      <c r="H138" s="19"/>
      <c r="I138" s="105">
        <f>I134+I135+I136-I137</f>
        <v>0</v>
      </c>
      <c r="J138" s="15"/>
    </row>
    <row r="139" spans="2:10" s="13" customFormat="1" x14ac:dyDescent="0.25">
      <c r="B139" s="15"/>
      <c r="C139" s="15"/>
      <c r="D139" s="15"/>
      <c r="E139" s="15"/>
      <c r="F139" s="15"/>
      <c r="G139" s="15"/>
      <c r="H139" s="15"/>
      <c r="I139" s="15"/>
      <c r="J139" s="15"/>
    </row>
    <row r="140" spans="2:10" s="13" customFormat="1" x14ac:dyDescent="0.25"/>
    <row r="141" spans="2:10" s="13" customFormat="1" ht="16.5" customHeight="1" x14ac:dyDescent="0.25"/>
    <row r="142" spans="2:10" s="13" customFormat="1" ht="15.75" thickBot="1" x14ac:dyDescent="0.3">
      <c r="B142" s="15"/>
      <c r="C142" s="15"/>
      <c r="D142" s="15"/>
      <c r="E142" s="15"/>
      <c r="F142" s="15"/>
      <c r="G142" s="15"/>
      <c r="H142" s="15"/>
      <c r="I142" s="15"/>
      <c r="J142" s="15"/>
    </row>
    <row r="143" spans="2:10" s="13" customFormat="1" ht="27.75" customHeight="1" thickBot="1" x14ac:dyDescent="0.35">
      <c r="B143" s="15"/>
      <c r="C143" s="54" t="s">
        <v>103</v>
      </c>
      <c r="D143" s="55"/>
      <c r="E143" s="54" t="s">
        <v>9</v>
      </c>
      <c r="F143" s="55"/>
      <c r="G143" s="54" t="s">
        <v>10</v>
      </c>
      <c r="H143" s="55"/>
      <c r="I143" s="54" t="s">
        <v>11</v>
      </c>
      <c r="J143" s="15"/>
    </row>
    <row r="144" spans="2:10" s="13" customFormat="1" ht="15.75" thickBot="1" x14ac:dyDescent="0.3">
      <c r="B144" s="15"/>
      <c r="C144" s="15"/>
      <c r="D144" s="15"/>
      <c r="E144" s="15"/>
      <c r="F144" s="15"/>
      <c r="G144" s="15"/>
      <c r="H144" s="15"/>
      <c r="I144" s="15"/>
      <c r="J144" s="15"/>
    </row>
    <row r="145" spans="2:12" s="13" customFormat="1" ht="20.25" customHeight="1" thickBot="1" x14ac:dyDescent="0.3">
      <c r="B145" s="15"/>
      <c r="C145" s="80" t="s">
        <v>104</v>
      </c>
      <c r="D145" s="15"/>
      <c r="E145" s="15"/>
      <c r="F145" s="15"/>
      <c r="G145" s="15"/>
      <c r="H145" s="15"/>
      <c r="I145" s="15"/>
      <c r="J145" s="15"/>
    </row>
    <row r="146" spans="2:12" s="13" customFormat="1" ht="28.5" customHeight="1" x14ac:dyDescent="0.25">
      <c r="B146" s="15"/>
      <c r="C146" s="41" t="s">
        <v>105</v>
      </c>
      <c r="D146" s="15"/>
      <c r="E146" s="29" t="str">
        <f>E37</f>
        <v>tone/an</v>
      </c>
      <c r="F146" s="15"/>
      <c r="G146" s="32"/>
      <c r="H146" s="26"/>
      <c r="I146" s="32"/>
      <c r="J146" s="15"/>
      <c r="K146" s="38"/>
      <c r="L146" s="38"/>
    </row>
    <row r="147" spans="2:12" s="13" customFormat="1" ht="28.5" customHeight="1" x14ac:dyDescent="0.25">
      <c r="B147" s="15"/>
      <c r="C147" s="42" t="s">
        <v>107</v>
      </c>
      <c r="D147" s="15"/>
      <c r="E147" s="84" t="str">
        <f>E146</f>
        <v>tone/an</v>
      </c>
      <c r="F147" s="15"/>
      <c r="G147" s="86">
        <f>IF(INPUT!$E$20="NU",INPUT!G115,0)</f>
        <v>0</v>
      </c>
      <c r="H147" s="26"/>
      <c r="I147" s="86">
        <f>IF(INPUT!$E$20="NU",INPUT!I115,0)</f>
        <v>0</v>
      </c>
      <c r="J147" s="15"/>
      <c r="K147" s="38"/>
      <c r="L147" s="38"/>
    </row>
    <row r="148" spans="2:12" s="13" customFormat="1" ht="28.5" customHeight="1" x14ac:dyDescent="0.25">
      <c r="B148" s="15"/>
      <c r="C148" s="42" t="s">
        <v>108</v>
      </c>
      <c r="D148" s="15"/>
      <c r="E148" s="84" t="str">
        <f t="shared" ref="E148:E152" si="0">E147</f>
        <v>tone/an</v>
      </c>
      <c r="F148" s="15"/>
      <c r="G148" s="86">
        <f>IF(INPUT!$E$23="NU",INPUT!G119,0)</f>
        <v>0</v>
      </c>
      <c r="H148" s="26"/>
      <c r="I148" s="86">
        <f>IF(INPUT!$E$23="NU",INPUT!I119,0)</f>
        <v>0</v>
      </c>
      <c r="J148" s="15"/>
      <c r="K148" s="38"/>
    </row>
    <row r="149" spans="2:12" s="13" customFormat="1" ht="28.5" customHeight="1" x14ac:dyDescent="0.25">
      <c r="B149" s="15"/>
      <c r="C149" s="42" t="s">
        <v>109</v>
      </c>
      <c r="D149" s="15"/>
      <c r="E149" s="84" t="str">
        <f t="shared" si="0"/>
        <v>tone/an</v>
      </c>
      <c r="F149" s="15"/>
      <c r="G149" s="86">
        <f>IF(INPUT!$E$26="NU",G123,0)</f>
        <v>0</v>
      </c>
      <c r="H149" s="26"/>
      <c r="I149" s="86">
        <f>IF(INPUT!$E$26="NU",I123,0)</f>
        <v>0</v>
      </c>
      <c r="J149" s="15"/>
    </row>
    <row r="150" spans="2:12" s="13" customFormat="1" ht="28.5" customHeight="1" x14ac:dyDescent="0.25">
      <c r="B150" s="15"/>
      <c r="C150" s="42" t="s">
        <v>110</v>
      </c>
      <c r="D150" s="15"/>
      <c r="E150" s="84" t="str">
        <f t="shared" si="0"/>
        <v>tone/an</v>
      </c>
      <c r="F150" s="15"/>
      <c r="G150" s="86">
        <f>G127</f>
        <v>0</v>
      </c>
      <c r="H150" s="26"/>
      <c r="I150" s="86">
        <f>I127</f>
        <v>0</v>
      </c>
      <c r="J150" s="15"/>
      <c r="L150" s="38"/>
    </row>
    <row r="151" spans="2:12" s="13" customFormat="1" ht="28.5" customHeight="1" x14ac:dyDescent="0.25">
      <c r="B151" s="15"/>
      <c r="C151" s="42" t="s">
        <v>111</v>
      </c>
      <c r="D151" s="15"/>
      <c r="E151" s="84" t="str">
        <f>E150</f>
        <v>tone/an</v>
      </c>
      <c r="F151" s="15"/>
      <c r="G151" s="101">
        <f>G138</f>
        <v>0</v>
      </c>
      <c r="H151" s="26"/>
      <c r="I151" s="101">
        <f>I138</f>
        <v>0</v>
      </c>
      <c r="J151" s="15"/>
    </row>
    <row r="152" spans="2:12" s="13" customFormat="1" ht="28.5" customHeight="1" thickBot="1" x14ac:dyDescent="0.3">
      <c r="B152" s="15"/>
      <c r="C152" s="100" t="s">
        <v>135</v>
      </c>
      <c r="D152" s="15"/>
      <c r="E152" s="84" t="str">
        <f t="shared" si="0"/>
        <v>tone/an</v>
      </c>
      <c r="F152" s="15"/>
      <c r="G152" s="32"/>
      <c r="H152" s="26"/>
      <c r="I152" s="32"/>
      <c r="J152" s="15"/>
    </row>
    <row r="153" spans="2:12" s="81" customFormat="1" ht="28.5" customHeight="1" thickBot="1" x14ac:dyDescent="0.3">
      <c r="B153" s="82"/>
      <c r="C153" s="53" t="s">
        <v>106</v>
      </c>
      <c r="D153" s="82"/>
      <c r="E153" s="85" t="str">
        <f>E151</f>
        <v>tone/an</v>
      </c>
      <c r="F153" s="82"/>
      <c r="G153" s="83">
        <f>SUM(G146:G151)</f>
        <v>0</v>
      </c>
      <c r="H153" s="19"/>
      <c r="I153" s="83">
        <f>SUM(I146:I151)</f>
        <v>0</v>
      </c>
      <c r="J153" s="82"/>
      <c r="K153" s="99"/>
      <c r="L153" s="99"/>
    </row>
    <row r="154" spans="2:12" s="13" customFormat="1" ht="18" customHeight="1" x14ac:dyDescent="0.25">
      <c r="B154" s="15"/>
      <c r="C154" s="15"/>
      <c r="D154" s="15"/>
      <c r="E154" s="15"/>
      <c r="F154" s="15"/>
      <c r="G154" s="15"/>
      <c r="H154" s="15"/>
      <c r="I154" s="15"/>
      <c r="J154" s="15"/>
    </row>
    <row r="155" spans="2:12" s="13" customFormat="1" x14ac:dyDescent="0.25"/>
    <row r="156" spans="2:12" s="13" customFormat="1" x14ac:dyDescent="0.25">
      <c r="I156" s="38"/>
    </row>
    <row r="157" spans="2:12" s="13" customFormat="1" x14ac:dyDescent="0.25">
      <c r="I157" s="38"/>
    </row>
    <row r="158" spans="2:12" s="13" customFormat="1" ht="30" customHeight="1" x14ac:dyDescent="0.25"/>
    <row r="159" spans="2:12" s="13" customFormat="1" x14ac:dyDescent="0.25"/>
    <row r="160" spans="2:12" s="13" customFormat="1" x14ac:dyDescent="0.25"/>
    <row r="161" spans="3:3" s="13" customFormat="1" x14ac:dyDescent="0.25"/>
    <row r="162" spans="3:3" s="13" customFormat="1" ht="34.5" customHeight="1" x14ac:dyDescent="0.25"/>
    <row r="163" spans="3:3" s="13" customFormat="1" x14ac:dyDescent="0.25"/>
    <row r="164" spans="3:3" s="13" customFormat="1" ht="27.75" customHeight="1" x14ac:dyDescent="0.25"/>
    <row r="165" spans="3:3" s="13" customFormat="1" x14ac:dyDescent="0.25"/>
    <row r="166" spans="3:3" s="13" customFormat="1" ht="30" customHeight="1" x14ac:dyDescent="0.25"/>
    <row r="167" spans="3:3" s="13" customFormat="1" x14ac:dyDescent="0.25"/>
    <row r="168" spans="3:3" s="13" customFormat="1" x14ac:dyDescent="0.25"/>
    <row r="169" spans="3:3" s="13" customFormat="1" x14ac:dyDescent="0.25"/>
    <row r="170" spans="3:3" s="13" customFormat="1" ht="25.5" customHeight="1" x14ac:dyDescent="0.25"/>
    <row r="171" spans="3:3" s="13" customFormat="1" x14ac:dyDescent="0.25"/>
    <row r="172" spans="3:3" s="13" customFormat="1" x14ac:dyDescent="0.25">
      <c r="C172" s="14"/>
    </row>
    <row r="173" spans="3:3" s="13" customFormat="1" x14ac:dyDescent="0.25">
      <c r="C173" s="14"/>
    </row>
    <row r="174" spans="3:3" s="13" customFormat="1" x14ac:dyDescent="0.25">
      <c r="C174" s="14"/>
    </row>
    <row r="175" spans="3:3" s="13" customFormat="1" x14ac:dyDescent="0.25">
      <c r="C175" s="14"/>
    </row>
    <row r="176" spans="3:3" s="13" customFormat="1" x14ac:dyDescent="0.25">
      <c r="C176" s="14"/>
    </row>
    <row r="177" spans="3:3" s="13" customFormat="1" x14ac:dyDescent="0.25">
      <c r="C177" s="14"/>
    </row>
    <row r="178" spans="3:3" s="13" customFormat="1" x14ac:dyDescent="0.25">
      <c r="C178" s="14"/>
    </row>
    <row r="179" spans="3:3" s="13" customFormat="1" x14ac:dyDescent="0.25">
      <c r="C179" s="14"/>
    </row>
    <row r="180" spans="3:3" s="13" customFormat="1" x14ac:dyDescent="0.25">
      <c r="C180" s="14"/>
    </row>
    <row r="181" spans="3:3" s="13" customFormat="1" x14ac:dyDescent="0.25">
      <c r="C181" s="14"/>
    </row>
    <row r="182" spans="3:3" s="13" customFormat="1" x14ac:dyDescent="0.25">
      <c r="C182" s="14"/>
    </row>
    <row r="183" spans="3:3" s="13" customFormat="1" x14ac:dyDescent="0.25">
      <c r="C183" s="14"/>
    </row>
    <row r="184" spans="3:3" s="13" customFormat="1" x14ac:dyDescent="0.25">
      <c r="C184" s="14"/>
    </row>
    <row r="185" spans="3:3" s="13" customFormat="1" x14ac:dyDescent="0.25">
      <c r="C185" s="14"/>
    </row>
    <row r="186" spans="3:3" s="13" customFormat="1" x14ac:dyDescent="0.25">
      <c r="C186" s="14"/>
    </row>
    <row r="187" spans="3:3" s="13" customFormat="1" x14ac:dyDescent="0.25">
      <c r="C187" s="14"/>
    </row>
    <row r="188" spans="3:3" s="13" customFormat="1" x14ac:dyDescent="0.25">
      <c r="C188" s="14"/>
    </row>
    <row r="189" spans="3:3" s="13" customFormat="1" x14ac:dyDescent="0.25">
      <c r="C189" s="14"/>
    </row>
    <row r="190" spans="3:3" s="13" customFormat="1" x14ac:dyDescent="0.25">
      <c r="C190" s="14"/>
    </row>
    <row r="191" spans="3:3" s="13" customFormat="1" x14ac:dyDescent="0.25">
      <c r="C191" s="14"/>
    </row>
    <row r="192" spans="3:3" s="13" customFormat="1" x14ac:dyDescent="0.25">
      <c r="C192" s="14"/>
    </row>
    <row r="193" spans="3:3" s="13" customFormat="1" x14ac:dyDescent="0.25">
      <c r="C193" s="14"/>
    </row>
    <row r="194" spans="3:3" s="13" customFormat="1" x14ac:dyDescent="0.25">
      <c r="C194" s="14"/>
    </row>
    <row r="195" spans="3:3" s="13" customFormat="1" x14ac:dyDescent="0.25">
      <c r="C195" s="14"/>
    </row>
    <row r="196" spans="3:3" s="13" customFormat="1" x14ac:dyDescent="0.25">
      <c r="C196" s="14"/>
    </row>
    <row r="197" spans="3:3" s="13" customFormat="1" x14ac:dyDescent="0.25">
      <c r="C197" s="14"/>
    </row>
    <row r="198" spans="3:3" s="13" customFormat="1" x14ac:dyDescent="0.25">
      <c r="C198" s="14"/>
    </row>
    <row r="199" spans="3:3" s="13" customFormat="1" x14ac:dyDescent="0.25">
      <c r="C199" s="14"/>
    </row>
    <row r="200" spans="3:3" s="13" customFormat="1" x14ac:dyDescent="0.25">
      <c r="C200" s="14"/>
    </row>
    <row r="201" spans="3:3" s="13" customFormat="1" x14ac:dyDescent="0.25">
      <c r="C201" s="14"/>
    </row>
    <row r="202" spans="3:3" s="13" customFormat="1" x14ac:dyDescent="0.25">
      <c r="C202" s="14"/>
    </row>
    <row r="203" spans="3:3" s="13" customFormat="1" x14ac:dyDescent="0.25">
      <c r="C203" s="14"/>
    </row>
    <row r="204" spans="3:3" s="13" customFormat="1" x14ac:dyDescent="0.25">
      <c r="C204" s="14"/>
    </row>
    <row r="205" spans="3:3" s="13" customFormat="1" x14ac:dyDescent="0.25">
      <c r="C205" s="14"/>
    </row>
    <row r="206" spans="3:3" s="13" customFormat="1" x14ac:dyDescent="0.25">
      <c r="C206" s="14"/>
    </row>
    <row r="207" spans="3:3" s="13" customFormat="1" x14ac:dyDescent="0.25">
      <c r="C207" s="14"/>
    </row>
    <row r="208" spans="3:3" s="13" customFormat="1" x14ac:dyDescent="0.25">
      <c r="C208" s="14"/>
    </row>
    <row r="209" spans="3:3" s="13" customFormat="1" x14ac:dyDescent="0.25">
      <c r="C209" s="14"/>
    </row>
    <row r="210" spans="3:3" s="13" customFormat="1" x14ac:dyDescent="0.25">
      <c r="C210" s="14"/>
    </row>
    <row r="211" spans="3:3" s="13" customFormat="1" x14ac:dyDescent="0.25">
      <c r="C211" s="14"/>
    </row>
    <row r="212" spans="3:3" s="13" customFormat="1" x14ac:dyDescent="0.25">
      <c r="C212" s="14"/>
    </row>
    <row r="213" spans="3:3" s="13" customFormat="1" x14ac:dyDescent="0.25">
      <c r="C213" s="14"/>
    </row>
    <row r="214" spans="3:3" s="13" customFormat="1" x14ac:dyDescent="0.25">
      <c r="C214" s="14"/>
    </row>
    <row r="215" spans="3:3" s="13" customFormat="1" x14ac:dyDescent="0.25">
      <c r="C215" s="14"/>
    </row>
    <row r="216" spans="3:3" s="13" customFormat="1" x14ac:dyDescent="0.25">
      <c r="C216" s="14"/>
    </row>
    <row r="217" spans="3:3" s="13" customFormat="1" x14ac:dyDescent="0.25">
      <c r="C217" s="14"/>
    </row>
    <row r="218" spans="3:3" s="13" customFormat="1" x14ac:dyDescent="0.25">
      <c r="C218" s="14"/>
    </row>
    <row r="219" spans="3:3" s="13" customFormat="1" x14ac:dyDescent="0.25">
      <c r="C219" s="14"/>
    </row>
    <row r="220" spans="3:3" s="13" customFormat="1" x14ac:dyDescent="0.25">
      <c r="C220" s="14"/>
    </row>
    <row r="221" spans="3:3" s="13" customFormat="1" x14ac:dyDescent="0.25">
      <c r="C221" s="14"/>
    </row>
    <row r="222" spans="3:3" s="13" customFormat="1" x14ac:dyDescent="0.25">
      <c r="C222" s="14"/>
    </row>
    <row r="223" spans="3:3" s="13" customFormat="1" x14ac:dyDescent="0.25">
      <c r="C223" s="14"/>
    </row>
    <row r="224" spans="3:3" s="13" customFormat="1" x14ac:dyDescent="0.25">
      <c r="C224" s="14"/>
    </row>
    <row r="225" spans="3:3" s="13" customFormat="1" x14ac:dyDescent="0.25">
      <c r="C225" s="14"/>
    </row>
    <row r="226" spans="3:3" s="13" customFormat="1" x14ac:dyDescent="0.25">
      <c r="C226" s="14"/>
    </row>
    <row r="227" spans="3:3" s="13" customFormat="1" x14ac:dyDescent="0.25">
      <c r="C227" s="14"/>
    </row>
    <row r="228" spans="3:3" s="13" customFormat="1" x14ac:dyDescent="0.25">
      <c r="C228" s="14"/>
    </row>
    <row r="229" spans="3:3" s="13" customFormat="1" x14ac:dyDescent="0.25">
      <c r="C229" s="14"/>
    </row>
    <row r="230" spans="3:3" s="13" customFormat="1" x14ac:dyDescent="0.25">
      <c r="C230" s="14"/>
    </row>
    <row r="231" spans="3:3" s="13" customFormat="1" x14ac:dyDescent="0.25">
      <c r="C231" s="14"/>
    </row>
    <row r="232" spans="3:3" s="13" customFormat="1" x14ac:dyDescent="0.25">
      <c r="C232" s="14"/>
    </row>
    <row r="233" spans="3:3" s="13" customFormat="1" x14ac:dyDescent="0.25">
      <c r="C233" s="14"/>
    </row>
    <row r="234" spans="3:3" s="13" customFormat="1" x14ac:dyDescent="0.25">
      <c r="C234" s="14"/>
    </row>
    <row r="235" spans="3:3" s="13" customFormat="1" x14ac:dyDescent="0.25">
      <c r="C235" s="14"/>
    </row>
    <row r="236" spans="3:3" s="13" customFormat="1" x14ac:dyDescent="0.25">
      <c r="C236" s="14"/>
    </row>
    <row r="237" spans="3:3" s="13" customFormat="1" x14ac:dyDescent="0.25">
      <c r="C237" s="14"/>
    </row>
    <row r="238" spans="3:3" s="13" customFormat="1" x14ac:dyDescent="0.25">
      <c r="C238" s="14"/>
    </row>
    <row r="239" spans="3:3" s="13" customFormat="1" x14ac:dyDescent="0.25">
      <c r="C239" s="14"/>
    </row>
    <row r="240" spans="3:3" s="13" customFormat="1" x14ac:dyDescent="0.25">
      <c r="C240" s="14"/>
    </row>
    <row r="241" spans="3:3" s="13" customFormat="1" x14ac:dyDescent="0.25">
      <c r="C241" s="14"/>
    </row>
    <row r="242" spans="3:3" s="13" customFormat="1" x14ac:dyDescent="0.25">
      <c r="C242" s="14"/>
    </row>
    <row r="243" spans="3:3" s="13" customFormat="1" x14ac:dyDescent="0.25">
      <c r="C243" s="14"/>
    </row>
    <row r="244" spans="3:3" s="13" customFormat="1" x14ac:dyDescent="0.25">
      <c r="C244" s="14"/>
    </row>
    <row r="245" spans="3:3" s="13" customFormat="1" x14ac:dyDescent="0.25">
      <c r="C245" s="14"/>
    </row>
    <row r="246" spans="3:3" s="13" customFormat="1" x14ac:dyDescent="0.25">
      <c r="C246" s="14"/>
    </row>
    <row r="247" spans="3:3" s="13" customFormat="1" x14ac:dyDescent="0.25">
      <c r="C247" s="14"/>
    </row>
    <row r="248" spans="3:3" s="13" customFormat="1" x14ac:dyDescent="0.25">
      <c r="C248" s="14"/>
    </row>
    <row r="249" spans="3:3" s="13" customFormat="1" x14ac:dyDescent="0.25">
      <c r="C249" s="14"/>
    </row>
    <row r="250" spans="3:3" s="13" customFormat="1" x14ac:dyDescent="0.25">
      <c r="C250" s="14"/>
    </row>
    <row r="251" spans="3:3" s="13" customFormat="1" x14ac:dyDescent="0.25">
      <c r="C251" s="14"/>
    </row>
    <row r="252" spans="3:3" s="13" customFormat="1" x14ac:dyDescent="0.25">
      <c r="C252" s="14"/>
    </row>
    <row r="253" spans="3:3" s="13" customFormat="1" x14ac:dyDescent="0.25">
      <c r="C253" s="14"/>
    </row>
    <row r="254" spans="3:3" s="13" customFormat="1" x14ac:dyDescent="0.25">
      <c r="C254" s="14"/>
    </row>
    <row r="255" spans="3:3" s="13" customFormat="1" x14ac:dyDescent="0.25">
      <c r="C255" s="14"/>
    </row>
    <row r="256" spans="3:3" s="13" customFormat="1" x14ac:dyDescent="0.25">
      <c r="C256" s="14"/>
    </row>
    <row r="257" spans="3:3" s="13" customFormat="1" x14ac:dyDescent="0.25">
      <c r="C257" s="14"/>
    </row>
    <row r="258" spans="3:3" s="13" customFormat="1" x14ac:dyDescent="0.25">
      <c r="C258" s="14"/>
    </row>
    <row r="259" spans="3:3" s="13" customFormat="1" x14ac:dyDescent="0.25">
      <c r="C259" s="14"/>
    </row>
    <row r="260" spans="3:3" s="13" customFormat="1" x14ac:dyDescent="0.25">
      <c r="C260" s="14"/>
    </row>
    <row r="261" spans="3:3" s="13" customFormat="1" x14ac:dyDescent="0.25">
      <c r="C261" s="14"/>
    </row>
    <row r="262" spans="3:3" s="13" customFormat="1" x14ac:dyDescent="0.25">
      <c r="C262" s="14"/>
    </row>
    <row r="263" spans="3:3" s="13" customFormat="1" x14ac:dyDescent="0.25">
      <c r="C263" s="14"/>
    </row>
    <row r="264" spans="3:3" s="13" customFormat="1" x14ac:dyDescent="0.25">
      <c r="C264" s="14"/>
    </row>
    <row r="265" spans="3:3" s="13" customFormat="1" x14ac:dyDescent="0.25">
      <c r="C265" s="14"/>
    </row>
    <row r="266" spans="3:3" s="13" customFormat="1" x14ac:dyDescent="0.25">
      <c r="C266" s="14"/>
    </row>
    <row r="267" spans="3:3" s="13" customFormat="1" x14ac:dyDescent="0.25">
      <c r="C267" s="14"/>
    </row>
    <row r="268" spans="3:3" s="13" customFormat="1" x14ac:dyDescent="0.25">
      <c r="C268" s="14"/>
    </row>
    <row r="269" spans="3:3" s="13" customFormat="1" x14ac:dyDescent="0.25">
      <c r="C269" s="14"/>
    </row>
    <row r="270" spans="3:3" s="13" customFormat="1" x14ac:dyDescent="0.25">
      <c r="C270" s="14"/>
    </row>
    <row r="271" spans="3:3" s="13" customFormat="1" x14ac:dyDescent="0.25">
      <c r="C271" s="14"/>
    </row>
    <row r="272" spans="3:3" s="13" customFormat="1" x14ac:dyDescent="0.25">
      <c r="C272" s="14"/>
    </row>
    <row r="273" spans="3:3" s="13" customFormat="1" x14ac:dyDescent="0.25">
      <c r="C273" s="14"/>
    </row>
    <row r="274" spans="3:3" s="13" customFormat="1" x14ac:dyDescent="0.25">
      <c r="C274" s="14"/>
    </row>
    <row r="275" spans="3:3" s="13" customFormat="1" x14ac:dyDescent="0.25">
      <c r="C275" s="14"/>
    </row>
    <row r="276" spans="3:3" s="13" customFormat="1" x14ac:dyDescent="0.25">
      <c r="C276" s="14"/>
    </row>
    <row r="277" spans="3:3" s="13" customFormat="1" x14ac:dyDescent="0.25">
      <c r="C277" s="14"/>
    </row>
    <row r="278" spans="3:3" s="13" customFormat="1" x14ac:dyDescent="0.25">
      <c r="C278" s="14"/>
    </row>
    <row r="279" spans="3:3" s="13" customFormat="1" x14ac:dyDescent="0.25">
      <c r="C279" s="14"/>
    </row>
    <row r="280" spans="3:3" s="13" customFormat="1" x14ac:dyDescent="0.25">
      <c r="C280" s="14"/>
    </row>
    <row r="281" spans="3:3" s="13" customFormat="1" x14ac:dyDescent="0.25">
      <c r="C281" s="14"/>
    </row>
    <row r="282" spans="3:3" s="13" customFormat="1" x14ac:dyDescent="0.25">
      <c r="C282" s="14"/>
    </row>
    <row r="283" spans="3:3" s="13" customFormat="1" x14ac:dyDescent="0.25">
      <c r="C283" s="14"/>
    </row>
    <row r="284" spans="3:3" s="13" customFormat="1" x14ac:dyDescent="0.25">
      <c r="C284" s="14"/>
    </row>
    <row r="285" spans="3:3" s="13" customFormat="1" x14ac:dyDescent="0.25">
      <c r="C285" s="14"/>
    </row>
    <row r="286" spans="3:3" s="13" customFormat="1" x14ac:dyDescent="0.25">
      <c r="C286" s="14"/>
    </row>
    <row r="287" spans="3:3" s="13" customFormat="1" x14ac:dyDescent="0.25">
      <c r="C287" s="14"/>
    </row>
    <row r="288" spans="3:3" s="13" customFormat="1" x14ac:dyDescent="0.25">
      <c r="C288" s="14"/>
    </row>
    <row r="289" spans="3:3" s="13" customFormat="1" x14ac:dyDescent="0.25">
      <c r="C289" s="14"/>
    </row>
    <row r="290" spans="3:3" s="13" customFormat="1" x14ac:dyDescent="0.25">
      <c r="C290" s="14"/>
    </row>
    <row r="291" spans="3:3" s="13" customFormat="1" x14ac:dyDescent="0.25">
      <c r="C291" s="14"/>
    </row>
    <row r="292" spans="3:3" s="13" customFormat="1" x14ac:dyDescent="0.25">
      <c r="C292" s="14"/>
    </row>
    <row r="293" spans="3:3" s="13" customFormat="1" x14ac:dyDescent="0.25">
      <c r="C293" s="14"/>
    </row>
    <row r="294" spans="3:3" s="13" customFormat="1" x14ac:dyDescent="0.25">
      <c r="C294" s="14"/>
    </row>
    <row r="295" spans="3:3" s="13" customFormat="1" x14ac:dyDescent="0.25">
      <c r="C295" s="14"/>
    </row>
    <row r="296" spans="3:3" s="13" customFormat="1" x14ac:dyDescent="0.25">
      <c r="C296" s="14"/>
    </row>
    <row r="297" spans="3:3" s="13" customFormat="1" x14ac:dyDescent="0.25">
      <c r="C297" s="14"/>
    </row>
    <row r="298" spans="3:3" s="13" customFormat="1" x14ac:dyDescent="0.25">
      <c r="C298" s="14"/>
    </row>
    <row r="299" spans="3:3" s="13" customFormat="1" x14ac:dyDescent="0.25">
      <c r="C299" s="14"/>
    </row>
    <row r="300" spans="3:3" s="13" customFormat="1" x14ac:dyDescent="0.25">
      <c r="C300" s="14"/>
    </row>
    <row r="301" spans="3:3" s="13" customFormat="1" x14ac:dyDescent="0.25">
      <c r="C301" s="14"/>
    </row>
    <row r="302" spans="3:3" s="13" customFormat="1" x14ac:dyDescent="0.25">
      <c r="C302" s="14"/>
    </row>
    <row r="303" spans="3:3" s="13" customFormat="1" x14ac:dyDescent="0.25">
      <c r="C303" s="14"/>
    </row>
    <row r="304" spans="3:3" s="13" customFormat="1" x14ac:dyDescent="0.25">
      <c r="C304" s="14"/>
    </row>
    <row r="305" spans="3:3" s="13" customFormat="1" x14ac:dyDescent="0.25">
      <c r="C305" s="14"/>
    </row>
    <row r="306" spans="3:3" s="13" customFormat="1" x14ac:dyDescent="0.25">
      <c r="C306" s="14"/>
    </row>
    <row r="307" spans="3:3" s="13" customFormat="1" x14ac:dyDescent="0.25">
      <c r="C307" s="14"/>
    </row>
    <row r="308" spans="3:3" s="13" customFormat="1" x14ac:dyDescent="0.25">
      <c r="C308" s="14"/>
    </row>
    <row r="309" spans="3:3" s="13" customFormat="1" x14ac:dyDescent="0.25">
      <c r="C309" s="14"/>
    </row>
    <row r="310" spans="3:3" s="13" customFormat="1" x14ac:dyDescent="0.25">
      <c r="C310" s="14"/>
    </row>
    <row r="311" spans="3:3" s="13" customFormat="1" x14ac:dyDescent="0.25">
      <c r="C311" s="14"/>
    </row>
    <row r="312" spans="3:3" s="13" customFormat="1" x14ac:dyDescent="0.25">
      <c r="C312" s="14"/>
    </row>
    <row r="313" spans="3:3" s="13" customFormat="1" x14ac:dyDescent="0.25">
      <c r="C313" s="14"/>
    </row>
    <row r="314" spans="3:3" s="13" customFormat="1" x14ac:dyDescent="0.25">
      <c r="C314" s="14"/>
    </row>
    <row r="315" spans="3:3" s="13" customFormat="1" x14ac:dyDescent="0.25">
      <c r="C315" s="14"/>
    </row>
    <row r="316" spans="3:3" s="13" customFormat="1" x14ac:dyDescent="0.25">
      <c r="C316" s="14"/>
    </row>
    <row r="317" spans="3:3" s="13" customFormat="1" x14ac:dyDescent="0.25">
      <c r="C317" s="14"/>
    </row>
    <row r="318" spans="3:3" s="13" customFormat="1" x14ac:dyDescent="0.25">
      <c r="C318" s="14"/>
    </row>
    <row r="319" spans="3:3" s="13" customFormat="1" x14ac:dyDescent="0.25">
      <c r="C319" s="14"/>
    </row>
    <row r="320" spans="3:3" s="13" customFormat="1" x14ac:dyDescent="0.25">
      <c r="C320" s="14"/>
    </row>
    <row r="321" spans="3:3" s="13" customFormat="1" x14ac:dyDescent="0.25">
      <c r="C321" s="14"/>
    </row>
    <row r="322" spans="3:3" s="13" customFormat="1" x14ac:dyDescent="0.25">
      <c r="C322" s="14"/>
    </row>
    <row r="323" spans="3:3" s="13" customFormat="1" x14ac:dyDescent="0.25">
      <c r="C323" s="14"/>
    </row>
    <row r="324" spans="3:3" s="13" customFormat="1" x14ac:dyDescent="0.25">
      <c r="C324" s="14"/>
    </row>
    <row r="325" spans="3:3" s="13" customFormat="1" x14ac:dyDescent="0.25">
      <c r="C325" s="14"/>
    </row>
    <row r="326" spans="3:3" s="13" customFormat="1" x14ac:dyDescent="0.25">
      <c r="C326" s="14"/>
    </row>
    <row r="327" spans="3:3" s="13" customFormat="1" x14ac:dyDescent="0.25">
      <c r="C327" s="14"/>
    </row>
    <row r="328" spans="3:3" s="13" customFormat="1" x14ac:dyDescent="0.25">
      <c r="C328" s="14"/>
    </row>
    <row r="329" spans="3:3" s="13" customFormat="1" x14ac:dyDescent="0.25">
      <c r="C329" s="14"/>
    </row>
    <row r="330" spans="3:3" s="13" customFormat="1" x14ac:dyDescent="0.25">
      <c r="C330" s="14"/>
    </row>
    <row r="331" spans="3:3" s="13" customFormat="1" x14ac:dyDescent="0.25">
      <c r="C331" s="14"/>
    </row>
    <row r="332" spans="3:3" s="13" customFormat="1" x14ac:dyDescent="0.25">
      <c r="C332" s="14"/>
    </row>
    <row r="333" spans="3:3" s="13" customFormat="1" x14ac:dyDescent="0.25">
      <c r="C333" s="14"/>
    </row>
    <row r="334" spans="3:3" s="13" customFormat="1" x14ac:dyDescent="0.25">
      <c r="C334" s="14"/>
    </row>
    <row r="335" spans="3:3" s="13" customFormat="1" x14ac:dyDescent="0.25">
      <c r="C335" s="14"/>
    </row>
    <row r="336" spans="3:3" s="13" customFormat="1" x14ac:dyDescent="0.25">
      <c r="C336" s="14"/>
    </row>
    <row r="337" spans="3:3" s="13" customFormat="1" x14ac:dyDescent="0.25">
      <c r="C337" s="14"/>
    </row>
    <row r="338" spans="3:3" s="13" customFormat="1" x14ac:dyDescent="0.25">
      <c r="C338" s="14"/>
    </row>
    <row r="339" spans="3:3" s="13" customFormat="1" x14ac:dyDescent="0.25">
      <c r="C339" s="14"/>
    </row>
    <row r="340" spans="3:3" s="13" customFormat="1" x14ac:dyDescent="0.25">
      <c r="C340" s="14"/>
    </row>
    <row r="341" spans="3:3" s="13" customFormat="1" x14ac:dyDescent="0.25">
      <c r="C341" s="14"/>
    </row>
    <row r="342" spans="3:3" s="13" customFormat="1" x14ac:dyDescent="0.25">
      <c r="C342" s="14"/>
    </row>
    <row r="343" spans="3:3" s="13" customFormat="1" x14ac:dyDescent="0.25">
      <c r="C343" s="14"/>
    </row>
    <row r="344" spans="3:3" s="13" customFormat="1" x14ac:dyDescent="0.25">
      <c r="C344" s="14"/>
    </row>
    <row r="345" spans="3:3" s="13" customFormat="1" x14ac:dyDescent="0.25">
      <c r="C345" s="14"/>
    </row>
    <row r="346" spans="3:3" s="13" customFormat="1" x14ac:dyDescent="0.25">
      <c r="C346" s="14"/>
    </row>
    <row r="347" spans="3:3" s="13" customFormat="1" x14ac:dyDescent="0.25">
      <c r="C347" s="14"/>
    </row>
    <row r="348" spans="3:3" s="13" customFormat="1" x14ac:dyDescent="0.25">
      <c r="C348" s="14"/>
    </row>
    <row r="349" spans="3:3" s="13" customFormat="1" x14ac:dyDescent="0.25">
      <c r="C349" s="14"/>
    </row>
    <row r="350" spans="3:3" s="13" customFormat="1" x14ac:dyDescent="0.25">
      <c r="C350" s="14"/>
    </row>
    <row r="351" spans="3:3" s="13" customFormat="1" x14ac:dyDescent="0.25">
      <c r="C351" s="14"/>
    </row>
    <row r="352" spans="3:3" s="13" customFormat="1" x14ac:dyDescent="0.25">
      <c r="C352" s="14"/>
    </row>
    <row r="353" spans="3:3" s="13" customFormat="1" x14ac:dyDescent="0.25">
      <c r="C353" s="14"/>
    </row>
    <row r="354" spans="3:3" s="13" customFormat="1" x14ac:dyDescent="0.25">
      <c r="C354" s="14"/>
    </row>
    <row r="355" spans="3:3" s="13" customFormat="1" x14ac:dyDescent="0.25">
      <c r="C355" s="14"/>
    </row>
    <row r="356" spans="3:3" s="13" customFormat="1" x14ac:dyDescent="0.25">
      <c r="C356" s="14"/>
    </row>
    <row r="357" spans="3:3" s="13" customFormat="1" x14ac:dyDescent="0.25">
      <c r="C357" s="14"/>
    </row>
    <row r="358" spans="3:3" s="13" customFormat="1" x14ac:dyDescent="0.25">
      <c r="C358" s="14"/>
    </row>
    <row r="359" spans="3:3" s="13" customFormat="1" x14ac:dyDescent="0.25">
      <c r="C359" s="14"/>
    </row>
    <row r="360" spans="3:3" s="13" customFormat="1" x14ac:dyDescent="0.25">
      <c r="C360" s="14"/>
    </row>
    <row r="361" spans="3:3" s="13" customFormat="1" x14ac:dyDescent="0.25">
      <c r="C361" s="14"/>
    </row>
    <row r="362" spans="3:3" s="13" customFormat="1" x14ac:dyDescent="0.25">
      <c r="C362" s="14"/>
    </row>
    <row r="363" spans="3:3" s="13" customFormat="1" x14ac:dyDescent="0.25">
      <c r="C363" s="14"/>
    </row>
    <row r="364" spans="3:3" s="13" customFormat="1" x14ac:dyDescent="0.25">
      <c r="C364" s="14"/>
    </row>
    <row r="365" spans="3:3" s="13" customFormat="1" x14ac:dyDescent="0.25">
      <c r="C365" s="14"/>
    </row>
    <row r="366" spans="3:3" s="13" customFormat="1" x14ac:dyDescent="0.25">
      <c r="C366" s="14"/>
    </row>
    <row r="367" spans="3:3" s="13" customFormat="1" x14ac:dyDescent="0.25">
      <c r="C367" s="14"/>
    </row>
    <row r="368" spans="3:3" s="13" customFormat="1" x14ac:dyDescent="0.25">
      <c r="C368" s="14"/>
    </row>
    <row r="369" spans="3:3" s="13" customFormat="1" x14ac:dyDescent="0.25">
      <c r="C369" s="14"/>
    </row>
    <row r="370" spans="3:3" s="13" customFormat="1" x14ac:dyDescent="0.25">
      <c r="C370" s="14"/>
    </row>
    <row r="371" spans="3:3" s="13" customFormat="1" x14ac:dyDescent="0.25">
      <c r="C371" s="14"/>
    </row>
    <row r="372" spans="3:3" s="13" customFormat="1" x14ac:dyDescent="0.25">
      <c r="C372" s="14"/>
    </row>
    <row r="373" spans="3:3" s="13" customFormat="1" x14ac:dyDescent="0.25">
      <c r="C373" s="14"/>
    </row>
    <row r="374" spans="3:3" s="13" customFormat="1" x14ac:dyDescent="0.25">
      <c r="C374" s="14"/>
    </row>
    <row r="375" spans="3:3" s="13" customFormat="1" x14ac:dyDescent="0.25">
      <c r="C375" s="14"/>
    </row>
    <row r="376" spans="3:3" s="13" customFormat="1" x14ac:dyDescent="0.25">
      <c r="C376" s="14"/>
    </row>
    <row r="377" spans="3:3" s="13" customFormat="1" x14ac:dyDescent="0.25">
      <c r="C377" s="14"/>
    </row>
    <row r="378" spans="3:3" s="13" customFormat="1" x14ac:dyDescent="0.25">
      <c r="C378" s="14"/>
    </row>
    <row r="379" spans="3:3" s="13" customFormat="1" x14ac:dyDescent="0.25">
      <c r="C379" s="14"/>
    </row>
    <row r="380" spans="3:3" s="13" customFormat="1" x14ac:dyDescent="0.25">
      <c r="C380" s="14"/>
    </row>
    <row r="381" spans="3:3" s="13" customFormat="1" x14ac:dyDescent="0.25">
      <c r="C381" s="14"/>
    </row>
    <row r="382" spans="3:3" s="13" customFormat="1" x14ac:dyDescent="0.25">
      <c r="C382" s="14"/>
    </row>
    <row r="383" spans="3:3" s="13" customFormat="1" x14ac:dyDescent="0.25">
      <c r="C383" s="14"/>
    </row>
    <row r="384" spans="3:3" s="13" customFormat="1" x14ac:dyDescent="0.25">
      <c r="C384" s="14"/>
    </row>
    <row r="385" spans="3:3" s="13" customFormat="1" x14ac:dyDescent="0.25">
      <c r="C385" s="14"/>
    </row>
    <row r="386" spans="3:3" s="13" customFormat="1" x14ac:dyDescent="0.25">
      <c r="C386" s="14"/>
    </row>
    <row r="387" spans="3:3" s="13" customFormat="1" x14ac:dyDescent="0.25">
      <c r="C387" s="14"/>
    </row>
    <row r="388" spans="3:3" s="13" customFormat="1" x14ac:dyDescent="0.25">
      <c r="C388" s="14"/>
    </row>
    <row r="389" spans="3:3" s="13" customFormat="1" x14ac:dyDescent="0.25">
      <c r="C389" s="14"/>
    </row>
    <row r="390" spans="3:3" s="13" customFormat="1" x14ac:dyDescent="0.25">
      <c r="C390" s="14"/>
    </row>
    <row r="391" spans="3:3" s="13" customFormat="1" x14ac:dyDescent="0.25">
      <c r="C391" s="14"/>
    </row>
    <row r="392" spans="3:3" s="13" customFormat="1" x14ac:dyDescent="0.25">
      <c r="C392" s="14"/>
    </row>
    <row r="393" spans="3:3" s="13" customFormat="1" x14ac:dyDescent="0.25">
      <c r="C393" s="14"/>
    </row>
    <row r="394" spans="3:3" s="13" customFormat="1" x14ac:dyDescent="0.25">
      <c r="C394" s="14"/>
    </row>
    <row r="395" spans="3:3" s="13" customFormat="1" x14ac:dyDescent="0.25">
      <c r="C395" s="14"/>
    </row>
    <row r="396" spans="3:3" s="13" customFormat="1" x14ac:dyDescent="0.25">
      <c r="C396" s="14"/>
    </row>
    <row r="397" spans="3:3" s="13" customFormat="1" x14ac:dyDescent="0.25">
      <c r="C397" s="14"/>
    </row>
    <row r="398" spans="3:3" s="13" customFormat="1" x14ac:dyDescent="0.25">
      <c r="C398" s="14"/>
    </row>
    <row r="399" spans="3:3" s="13" customFormat="1" x14ac:dyDescent="0.25">
      <c r="C399" s="14"/>
    </row>
    <row r="400" spans="3:3" s="13" customFormat="1" x14ac:dyDescent="0.25">
      <c r="C400" s="14"/>
    </row>
    <row r="401" spans="3:3" s="13" customFormat="1" x14ac:dyDescent="0.25">
      <c r="C401" s="14"/>
    </row>
    <row r="402" spans="3:3" s="13" customFormat="1" x14ac:dyDescent="0.25">
      <c r="C402" s="14"/>
    </row>
    <row r="403" spans="3:3" s="13" customFormat="1" x14ac:dyDescent="0.25">
      <c r="C403" s="14"/>
    </row>
    <row r="404" spans="3:3" s="13" customFormat="1" x14ac:dyDescent="0.25">
      <c r="C404" s="14"/>
    </row>
    <row r="405" spans="3:3" s="13" customFormat="1" x14ac:dyDescent="0.25">
      <c r="C405" s="14"/>
    </row>
    <row r="406" spans="3:3" s="13" customFormat="1" x14ac:dyDescent="0.25">
      <c r="C406" s="14"/>
    </row>
    <row r="407" spans="3:3" s="13" customFormat="1" x14ac:dyDescent="0.25">
      <c r="C407" s="14"/>
    </row>
    <row r="408" spans="3:3" s="13" customFormat="1" x14ac:dyDescent="0.25">
      <c r="C408" s="14"/>
    </row>
    <row r="409" spans="3:3" s="13" customFormat="1" x14ac:dyDescent="0.25">
      <c r="C409" s="14"/>
    </row>
    <row r="410" spans="3:3" s="13" customFormat="1" x14ac:dyDescent="0.25">
      <c r="C410" s="14"/>
    </row>
    <row r="411" spans="3:3" s="13" customFormat="1" x14ac:dyDescent="0.25">
      <c r="C411" s="14"/>
    </row>
    <row r="412" spans="3:3" s="13" customFormat="1" x14ac:dyDescent="0.25">
      <c r="C412" s="14"/>
    </row>
    <row r="413" spans="3:3" s="13" customFormat="1" x14ac:dyDescent="0.25">
      <c r="C413" s="14"/>
    </row>
    <row r="414" spans="3:3" s="13" customFormat="1" x14ac:dyDescent="0.25">
      <c r="C414" s="14"/>
    </row>
    <row r="415" spans="3:3" s="13" customFormat="1" x14ac:dyDescent="0.25">
      <c r="C415" s="14"/>
    </row>
    <row r="416" spans="3:3" s="13" customFormat="1" x14ac:dyDescent="0.25">
      <c r="C416" s="14"/>
    </row>
    <row r="417" spans="3:3" s="13" customFormat="1" x14ac:dyDescent="0.25">
      <c r="C417" s="14"/>
    </row>
    <row r="418" spans="3:3" s="13" customFormat="1" x14ac:dyDescent="0.25">
      <c r="C418" s="14"/>
    </row>
    <row r="419" spans="3:3" s="13" customFormat="1" x14ac:dyDescent="0.25">
      <c r="C419" s="14"/>
    </row>
    <row r="420" spans="3:3" s="13" customFormat="1" x14ac:dyDescent="0.25">
      <c r="C420" s="14"/>
    </row>
    <row r="421" spans="3:3" s="13" customFormat="1" x14ac:dyDescent="0.25">
      <c r="C421" s="14"/>
    </row>
    <row r="422" spans="3:3" s="13" customFormat="1" x14ac:dyDescent="0.25">
      <c r="C422" s="14"/>
    </row>
    <row r="423" spans="3:3" s="13" customFormat="1" x14ac:dyDescent="0.25">
      <c r="C423" s="14"/>
    </row>
    <row r="424" spans="3:3" s="13" customFormat="1" x14ac:dyDescent="0.25">
      <c r="C424" s="14"/>
    </row>
    <row r="425" spans="3:3" s="13" customFormat="1" x14ac:dyDescent="0.25">
      <c r="C425" s="14"/>
    </row>
    <row r="426" spans="3:3" s="13" customFormat="1" x14ac:dyDescent="0.25">
      <c r="C426" s="14"/>
    </row>
    <row r="427" spans="3:3" s="13" customFormat="1" x14ac:dyDescent="0.25">
      <c r="C427" s="14"/>
    </row>
    <row r="428" spans="3:3" s="13" customFormat="1" x14ac:dyDescent="0.25">
      <c r="C428" s="14"/>
    </row>
    <row r="429" spans="3:3" s="13" customFormat="1" x14ac:dyDescent="0.25">
      <c r="C429" s="14"/>
    </row>
    <row r="430" spans="3:3" s="13" customFormat="1" x14ac:dyDescent="0.25">
      <c r="C430" s="14"/>
    </row>
    <row r="431" spans="3:3" s="13" customFormat="1" x14ac:dyDescent="0.25">
      <c r="C431" s="14"/>
    </row>
    <row r="432" spans="3:3" s="13" customFormat="1" x14ac:dyDescent="0.25">
      <c r="C432" s="14"/>
    </row>
    <row r="433" spans="3:3" s="13" customFormat="1" x14ac:dyDescent="0.25">
      <c r="C433" s="14"/>
    </row>
    <row r="434" spans="3:3" s="13" customFormat="1" x14ac:dyDescent="0.25">
      <c r="C434" s="14"/>
    </row>
    <row r="435" spans="3:3" s="13" customFormat="1" x14ac:dyDescent="0.25">
      <c r="C435" s="14"/>
    </row>
    <row r="436" spans="3:3" s="13" customFormat="1" x14ac:dyDescent="0.25">
      <c r="C436" s="14"/>
    </row>
    <row r="437" spans="3:3" s="13" customFormat="1" x14ac:dyDescent="0.25">
      <c r="C437" s="14"/>
    </row>
    <row r="438" spans="3:3" s="13" customFormat="1" x14ac:dyDescent="0.25">
      <c r="C438" s="14"/>
    </row>
    <row r="439" spans="3:3" s="13" customFormat="1" x14ac:dyDescent="0.25">
      <c r="C439" s="14"/>
    </row>
    <row r="440" spans="3:3" s="13" customFormat="1" x14ac:dyDescent="0.25">
      <c r="C440" s="14"/>
    </row>
    <row r="441" spans="3:3" s="13" customFormat="1" x14ac:dyDescent="0.25">
      <c r="C441" s="14"/>
    </row>
    <row r="442" spans="3:3" s="13" customFormat="1" x14ac:dyDescent="0.25">
      <c r="C442" s="14"/>
    </row>
    <row r="443" spans="3:3" s="13" customFormat="1" x14ac:dyDescent="0.25">
      <c r="C443" s="14"/>
    </row>
    <row r="444" spans="3:3" s="13" customFormat="1" x14ac:dyDescent="0.25">
      <c r="C444" s="14"/>
    </row>
    <row r="445" spans="3:3" s="13" customFormat="1" x14ac:dyDescent="0.25">
      <c r="C445" s="14"/>
    </row>
    <row r="446" spans="3:3" s="13" customFormat="1" x14ac:dyDescent="0.25">
      <c r="C446" s="14"/>
    </row>
    <row r="447" spans="3:3" s="13" customFormat="1" x14ac:dyDescent="0.25">
      <c r="C447" s="14"/>
    </row>
    <row r="448" spans="3:3" s="13" customFormat="1" x14ac:dyDescent="0.25">
      <c r="C448" s="14"/>
    </row>
    <row r="449" spans="3:3" s="13" customFormat="1" x14ac:dyDescent="0.25">
      <c r="C449" s="14"/>
    </row>
    <row r="450" spans="3:3" s="13" customFormat="1" x14ac:dyDescent="0.25">
      <c r="C450" s="14"/>
    </row>
    <row r="451" spans="3:3" s="13" customFormat="1" x14ac:dyDescent="0.25">
      <c r="C451" s="14"/>
    </row>
    <row r="452" spans="3:3" s="13" customFormat="1" x14ac:dyDescent="0.25">
      <c r="C452" s="14"/>
    </row>
    <row r="453" spans="3:3" s="13" customFormat="1" x14ac:dyDescent="0.25">
      <c r="C453" s="14"/>
    </row>
    <row r="454" spans="3:3" s="13" customFormat="1" x14ac:dyDescent="0.25">
      <c r="C454" s="14"/>
    </row>
    <row r="455" spans="3:3" s="13" customFormat="1" x14ac:dyDescent="0.25">
      <c r="C455" s="14"/>
    </row>
    <row r="456" spans="3:3" s="13" customFormat="1" x14ac:dyDescent="0.25">
      <c r="C456" s="14"/>
    </row>
    <row r="457" spans="3:3" s="13" customFormat="1" x14ac:dyDescent="0.25">
      <c r="C457" s="14"/>
    </row>
    <row r="458" spans="3:3" s="13" customFormat="1" x14ac:dyDescent="0.25">
      <c r="C458" s="14"/>
    </row>
    <row r="459" spans="3:3" s="13" customFormat="1" x14ac:dyDescent="0.25">
      <c r="C459" s="14"/>
    </row>
    <row r="460" spans="3:3" s="13" customFormat="1" x14ac:dyDescent="0.25">
      <c r="C460" s="14"/>
    </row>
    <row r="461" spans="3:3" s="13" customFormat="1" x14ac:dyDescent="0.25">
      <c r="C461" s="14"/>
    </row>
    <row r="462" spans="3:3" s="13" customFormat="1" x14ac:dyDescent="0.25">
      <c r="C462" s="14"/>
    </row>
    <row r="463" spans="3:3" s="13" customFormat="1" x14ac:dyDescent="0.25">
      <c r="C463" s="14"/>
    </row>
    <row r="464" spans="3:3" s="13" customFormat="1" x14ac:dyDescent="0.25">
      <c r="C464" s="14"/>
    </row>
    <row r="465" spans="3:3" s="13" customFormat="1" x14ac:dyDescent="0.25">
      <c r="C465" s="14"/>
    </row>
    <row r="466" spans="3:3" s="13" customFormat="1" x14ac:dyDescent="0.25">
      <c r="C466" s="14"/>
    </row>
    <row r="467" spans="3:3" s="13" customFormat="1" x14ac:dyDescent="0.25">
      <c r="C467" s="14"/>
    </row>
    <row r="468" spans="3:3" s="13" customFormat="1" x14ac:dyDescent="0.25">
      <c r="C468" s="14"/>
    </row>
    <row r="469" spans="3:3" s="13" customFormat="1" x14ac:dyDescent="0.25">
      <c r="C469" s="14"/>
    </row>
    <row r="470" spans="3:3" s="13" customFormat="1" x14ac:dyDescent="0.25">
      <c r="C470" s="14"/>
    </row>
    <row r="471" spans="3:3" s="13" customFormat="1" x14ac:dyDescent="0.25">
      <c r="C471" s="14"/>
    </row>
    <row r="472" spans="3:3" s="13" customFormat="1" x14ac:dyDescent="0.25">
      <c r="C472" s="14"/>
    </row>
    <row r="473" spans="3:3" s="13" customFormat="1" x14ac:dyDescent="0.25">
      <c r="C473" s="14"/>
    </row>
    <row r="474" spans="3:3" s="13" customFormat="1" x14ac:dyDescent="0.25">
      <c r="C474" s="14"/>
    </row>
    <row r="475" spans="3:3" s="13" customFormat="1" x14ac:dyDescent="0.25">
      <c r="C475" s="14"/>
    </row>
    <row r="476" spans="3:3" s="13" customFormat="1" x14ac:dyDescent="0.25">
      <c r="C476" s="14"/>
    </row>
    <row r="477" spans="3:3" s="13" customFormat="1" x14ac:dyDescent="0.25">
      <c r="C477" s="14"/>
    </row>
    <row r="478" spans="3:3" s="13" customFormat="1" x14ac:dyDescent="0.25">
      <c r="C478" s="14"/>
    </row>
    <row r="479" spans="3:3" s="13" customFormat="1" x14ac:dyDescent="0.25">
      <c r="C479" s="14"/>
    </row>
    <row r="480" spans="3:3" s="13" customFormat="1" x14ac:dyDescent="0.25">
      <c r="C480" s="14"/>
    </row>
    <row r="481" spans="3:3" s="13" customFormat="1" x14ac:dyDescent="0.25">
      <c r="C481" s="14"/>
    </row>
    <row r="482" spans="3:3" s="13" customFormat="1" x14ac:dyDescent="0.25">
      <c r="C482" s="14"/>
    </row>
    <row r="483" spans="3:3" s="13" customFormat="1" x14ac:dyDescent="0.25">
      <c r="C483" s="14"/>
    </row>
    <row r="484" spans="3:3" s="13" customFormat="1" x14ac:dyDescent="0.25">
      <c r="C484" s="14"/>
    </row>
    <row r="485" spans="3:3" s="13" customFormat="1" x14ac:dyDescent="0.25">
      <c r="C485" s="14"/>
    </row>
    <row r="486" spans="3:3" s="13" customFormat="1" x14ac:dyDescent="0.25">
      <c r="C486" s="14"/>
    </row>
    <row r="487" spans="3:3" s="13" customFormat="1" x14ac:dyDescent="0.25">
      <c r="C487" s="14"/>
    </row>
    <row r="488" spans="3:3" s="13" customFormat="1" x14ac:dyDescent="0.25">
      <c r="C488" s="14"/>
    </row>
    <row r="489" spans="3:3" s="13" customFormat="1" x14ac:dyDescent="0.25">
      <c r="C489" s="14"/>
    </row>
    <row r="490" spans="3:3" s="13" customFormat="1" x14ac:dyDescent="0.25">
      <c r="C490" s="14"/>
    </row>
    <row r="491" spans="3:3" s="13" customFormat="1" x14ac:dyDescent="0.25">
      <c r="C491" s="14"/>
    </row>
    <row r="492" spans="3:3" s="13" customFormat="1" x14ac:dyDescent="0.25">
      <c r="C492" s="14"/>
    </row>
    <row r="493" spans="3:3" s="13" customFormat="1" x14ac:dyDescent="0.25">
      <c r="C493" s="14"/>
    </row>
    <row r="494" spans="3:3" s="13" customFormat="1" x14ac:dyDescent="0.25">
      <c r="C494" s="14"/>
    </row>
    <row r="495" spans="3:3" s="13" customFormat="1" x14ac:dyDescent="0.25">
      <c r="C495" s="14"/>
    </row>
    <row r="496" spans="3:3" s="13" customFormat="1" x14ac:dyDescent="0.25">
      <c r="C496" s="14"/>
    </row>
    <row r="497" spans="3:3" s="13" customFormat="1" x14ac:dyDescent="0.25">
      <c r="C497" s="14"/>
    </row>
    <row r="498" spans="3:3" s="13" customFormat="1" x14ac:dyDescent="0.25">
      <c r="C498" s="14"/>
    </row>
    <row r="499" spans="3:3" s="13" customFormat="1" x14ac:dyDescent="0.25">
      <c r="C499" s="14"/>
    </row>
    <row r="500" spans="3:3" s="13" customFormat="1" x14ac:dyDescent="0.25">
      <c r="C500" s="14"/>
    </row>
    <row r="501" spans="3:3" s="13" customFormat="1" x14ac:dyDescent="0.25">
      <c r="C501" s="14"/>
    </row>
    <row r="502" spans="3:3" s="13" customFormat="1" x14ac:dyDescent="0.25">
      <c r="C502" s="14"/>
    </row>
    <row r="503" spans="3:3" s="13" customFormat="1" x14ac:dyDescent="0.25">
      <c r="C503" s="14"/>
    </row>
    <row r="504" spans="3:3" s="13" customFormat="1" x14ac:dyDescent="0.25">
      <c r="C504" s="14"/>
    </row>
    <row r="505" spans="3:3" s="13" customFormat="1" x14ac:dyDescent="0.25">
      <c r="C505" s="14"/>
    </row>
    <row r="506" spans="3:3" s="13" customFormat="1" x14ac:dyDescent="0.25">
      <c r="C506" s="14"/>
    </row>
    <row r="507" spans="3:3" s="13" customFormat="1" x14ac:dyDescent="0.25">
      <c r="C507" s="14"/>
    </row>
    <row r="508" spans="3:3" s="13" customFormat="1" x14ac:dyDescent="0.25">
      <c r="C508" s="14"/>
    </row>
    <row r="509" spans="3:3" s="13" customFormat="1" x14ac:dyDescent="0.25">
      <c r="C509" s="14"/>
    </row>
    <row r="510" spans="3:3" s="13" customFormat="1" x14ac:dyDescent="0.25">
      <c r="C510" s="14"/>
    </row>
    <row r="511" spans="3:3" s="13" customFormat="1" x14ac:dyDescent="0.25">
      <c r="C511" s="14"/>
    </row>
    <row r="512" spans="3:3" s="13" customFormat="1" x14ac:dyDescent="0.25">
      <c r="C512" s="14"/>
    </row>
    <row r="513" spans="3:3" s="13" customFormat="1" x14ac:dyDescent="0.25">
      <c r="C513" s="14"/>
    </row>
    <row r="514" spans="3:3" s="13" customFormat="1" x14ac:dyDescent="0.25">
      <c r="C514" s="14"/>
    </row>
    <row r="515" spans="3:3" s="13" customFormat="1" x14ac:dyDescent="0.25">
      <c r="C515" s="14"/>
    </row>
    <row r="516" spans="3:3" s="13" customFormat="1" x14ac:dyDescent="0.25">
      <c r="C516" s="14"/>
    </row>
    <row r="517" spans="3:3" s="13" customFormat="1" x14ac:dyDescent="0.25">
      <c r="C517" s="14"/>
    </row>
    <row r="518" spans="3:3" s="13" customFormat="1" x14ac:dyDescent="0.25">
      <c r="C518" s="14"/>
    </row>
    <row r="519" spans="3:3" s="13" customFormat="1" x14ac:dyDescent="0.25">
      <c r="C519" s="14"/>
    </row>
    <row r="520" spans="3:3" s="13" customFormat="1" x14ac:dyDescent="0.25">
      <c r="C520" s="14"/>
    </row>
    <row r="521" spans="3:3" s="13" customFormat="1" x14ac:dyDescent="0.25">
      <c r="C521" s="14"/>
    </row>
    <row r="522" spans="3:3" s="13" customFormat="1" x14ac:dyDescent="0.25">
      <c r="C522" s="14"/>
    </row>
    <row r="523" spans="3:3" s="13" customFormat="1" x14ac:dyDescent="0.25">
      <c r="C523" s="14"/>
    </row>
    <row r="524" spans="3:3" s="13" customFormat="1" x14ac:dyDescent="0.25">
      <c r="C524" s="14"/>
    </row>
    <row r="525" spans="3:3" s="13" customFormat="1" x14ac:dyDescent="0.25">
      <c r="C525" s="14"/>
    </row>
    <row r="526" spans="3:3" s="13" customFormat="1" x14ac:dyDescent="0.25">
      <c r="C526" s="14"/>
    </row>
    <row r="527" spans="3:3" s="13" customFormat="1" x14ac:dyDescent="0.25">
      <c r="C527" s="14"/>
    </row>
    <row r="528" spans="3:3" s="13" customFormat="1" x14ac:dyDescent="0.25">
      <c r="C528" s="14"/>
    </row>
    <row r="529" spans="3:3" s="13" customFormat="1" x14ac:dyDescent="0.25">
      <c r="C529" s="14"/>
    </row>
    <row r="530" spans="3:3" s="13" customFormat="1" x14ac:dyDescent="0.25">
      <c r="C530" s="14"/>
    </row>
    <row r="531" spans="3:3" s="13" customFormat="1" x14ac:dyDescent="0.25">
      <c r="C531" s="14"/>
    </row>
    <row r="532" spans="3:3" s="13" customFormat="1" x14ac:dyDescent="0.25">
      <c r="C532" s="14"/>
    </row>
    <row r="533" spans="3:3" s="13" customFormat="1" x14ac:dyDescent="0.25">
      <c r="C533" s="14"/>
    </row>
    <row r="534" spans="3:3" s="13" customFormat="1" x14ac:dyDescent="0.25">
      <c r="C534" s="14"/>
    </row>
    <row r="535" spans="3:3" s="13" customFormat="1" x14ac:dyDescent="0.25">
      <c r="C535" s="14"/>
    </row>
    <row r="536" spans="3:3" s="13" customFormat="1" x14ac:dyDescent="0.25">
      <c r="C536" s="14"/>
    </row>
    <row r="537" spans="3:3" s="13" customFormat="1" x14ac:dyDescent="0.25">
      <c r="C537" s="14"/>
    </row>
    <row r="538" spans="3:3" s="13" customFormat="1" x14ac:dyDescent="0.25">
      <c r="C538" s="14"/>
    </row>
    <row r="539" spans="3:3" s="13" customFormat="1" x14ac:dyDescent="0.25">
      <c r="C539" s="14"/>
    </row>
    <row r="540" spans="3:3" s="13" customFormat="1" x14ac:dyDescent="0.25">
      <c r="C540" s="14"/>
    </row>
    <row r="541" spans="3:3" s="13" customFormat="1" x14ac:dyDescent="0.25">
      <c r="C541" s="14"/>
    </row>
    <row r="542" spans="3:3" s="13" customFormat="1" x14ac:dyDescent="0.25">
      <c r="C542" s="14"/>
    </row>
    <row r="543" spans="3:3" s="13" customFormat="1" x14ac:dyDescent="0.25">
      <c r="C543" s="14"/>
    </row>
    <row r="544" spans="3:3" s="13" customFormat="1" x14ac:dyDescent="0.25">
      <c r="C544" s="14"/>
    </row>
    <row r="545" spans="3:3" s="13" customFormat="1" x14ac:dyDescent="0.25">
      <c r="C545" s="14"/>
    </row>
    <row r="546" spans="3:3" s="13" customFormat="1" x14ac:dyDescent="0.25">
      <c r="C546" s="14"/>
    </row>
    <row r="547" spans="3:3" s="13" customFormat="1" x14ac:dyDescent="0.25">
      <c r="C547" s="14"/>
    </row>
    <row r="548" spans="3:3" s="13" customFormat="1" x14ac:dyDescent="0.25">
      <c r="C548" s="14"/>
    </row>
    <row r="549" spans="3:3" s="13" customFormat="1" x14ac:dyDescent="0.25">
      <c r="C549" s="14"/>
    </row>
    <row r="550" spans="3:3" s="13" customFormat="1" x14ac:dyDescent="0.25">
      <c r="C550" s="14"/>
    </row>
    <row r="551" spans="3:3" s="13" customFormat="1" x14ac:dyDescent="0.25">
      <c r="C551" s="14"/>
    </row>
    <row r="552" spans="3:3" s="13" customFormat="1" x14ac:dyDescent="0.25">
      <c r="C552" s="14"/>
    </row>
    <row r="553" spans="3:3" s="13" customFormat="1" x14ac:dyDescent="0.25">
      <c r="C553" s="14"/>
    </row>
    <row r="554" spans="3:3" s="13" customFormat="1" x14ac:dyDescent="0.25">
      <c r="C554" s="14"/>
    </row>
    <row r="555" spans="3:3" s="13" customFormat="1" x14ac:dyDescent="0.25">
      <c r="C555" s="14"/>
    </row>
    <row r="556" spans="3:3" s="13" customFormat="1" x14ac:dyDescent="0.25">
      <c r="C556" s="14"/>
    </row>
    <row r="557" spans="3:3" s="13" customFormat="1" x14ac:dyDescent="0.25">
      <c r="C557" s="14"/>
    </row>
    <row r="558" spans="3:3" s="13" customFormat="1" x14ac:dyDescent="0.25">
      <c r="C558" s="14"/>
    </row>
    <row r="559" spans="3:3" s="13" customFormat="1" x14ac:dyDescent="0.25">
      <c r="C559" s="14"/>
    </row>
    <row r="560" spans="3:3" s="13" customFormat="1" x14ac:dyDescent="0.25">
      <c r="C560" s="14"/>
    </row>
    <row r="561" spans="3:3" s="13" customFormat="1" x14ac:dyDescent="0.25">
      <c r="C561" s="14"/>
    </row>
    <row r="562" spans="3:3" s="13" customFormat="1" x14ac:dyDescent="0.25">
      <c r="C562" s="14"/>
    </row>
    <row r="563" spans="3:3" s="13" customFormat="1" x14ac:dyDescent="0.25">
      <c r="C563" s="14"/>
    </row>
    <row r="564" spans="3:3" s="13" customFormat="1" x14ac:dyDescent="0.25">
      <c r="C564" s="14"/>
    </row>
    <row r="565" spans="3:3" s="13" customFormat="1" x14ac:dyDescent="0.25">
      <c r="C565" s="14"/>
    </row>
    <row r="566" spans="3:3" s="13" customFormat="1" x14ac:dyDescent="0.25">
      <c r="C566" s="14"/>
    </row>
    <row r="567" spans="3:3" s="13" customFormat="1" x14ac:dyDescent="0.25">
      <c r="C567" s="14"/>
    </row>
    <row r="568" spans="3:3" s="13" customFormat="1" x14ac:dyDescent="0.25">
      <c r="C568" s="14"/>
    </row>
    <row r="569" spans="3:3" s="13" customFormat="1" x14ac:dyDescent="0.25">
      <c r="C569" s="14"/>
    </row>
    <row r="570" spans="3:3" s="13" customFormat="1" x14ac:dyDescent="0.25">
      <c r="C570" s="14"/>
    </row>
    <row r="571" spans="3:3" s="13" customFormat="1" x14ac:dyDescent="0.25">
      <c r="C571" s="14"/>
    </row>
    <row r="572" spans="3:3" s="13" customFormat="1" x14ac:dyDescent="0.25">
      <c r="C572" s="14"/>
    </row>
    <row r="573" spans="3:3" s="13" customFormat="1" x14ac:dyDescent="0.25">
      <c r="C573" s="14"/>
    </row>
    <row r="574" spans="3:3" s="13" customFormat="1" x14ac:dyDescent="0.25">
      <c r="C574" s="14"/>
    </row>
    <row r="575" spans="3:3" s="13" customFormat="1" x14ac:dyDescent="0.25">
      <c r="C575" s="14"/>
    </row>
    <row r="576" spans="3:3" s="13" customFormat="1" x14ac:dyDescent="0.25">
      <c r="C576" s="14"/>
    </row>
    <row r="577" spans="3:3" s="13" customFormat="1" x14ac:dyDescent="0.25">
      <c r="C577" s="14"/>
    </row>
    <row r="578" spans="3:3" s="13" customFormat="1" x14ac:dyDescent="0.25">
      <c r="C578" s="14"/>
    </row>
    <row r="579" spans="3:3" s="13" customFormat="1" x14ac:dyDescent="0.25">
      <c r="C579" s="14"/>
    </row>
    <row r="580" spans="3:3" s="13" customFormat="1" x14ac:dyDescent="0.25">
      <c r="C580" s="14"/>
    </row>
    <row r="581" spans="3:3" s="13" customFormat="1" x14ac:dyDescent="0.25">
      <c r="C581" s="14"/>
    </row>
    <row r="582" spans="3:3" s="13" customFormat="1" x14ac:dyDescent="0.25">
      <c r="C582" s="14"/>
    </row>
    <row r="583" spans="3:3" s="13" customFormat="1" x14ac:dyDescent="0.25">
      <c r="C583" s="14"/>
    </row>
    <row r="584" spans="3:3" s="13" customFormat="1" x14ac:dyDescent="0.25">
      <c r="C584" s="14"/>
    </row>
    <row r="585" spans="3:3" s="13" customFormat="1" x14ac:dyDescent="0.25">
      <c r="C585" s="14"/>
    </row>
    <row r="586" spans="3:3" s="13" customFormat="1" x14ac:dyDescent="0.25">
      <c r="C586" s="14"/>
    </row>
    <row r="587" spans="3:3" s="13" customFormat="1" x14ac:dyDescent="0.25">
      <c r="C587" s="14"/>
    </row>
    <row r="588" spans="3:3" s="13" customFormat="1" x14ac:dyDescent="0.25">
      <c r="C588" s="14"/>
    </row>
    <row r="589" spans="3:3" s="13" customFormat="1" x14ac:dyDescent="0.25">
      <c r="C589" s="14"/>
    </row>
    <row r="590" spans="3:3" s="13" customFormat="1" x14ac:dyDescent="0.25">
      <c r="C590" s="14"/>
    </row>
    <row r="591" spans="3:3" s="13" customFormat="1" x14ac:dyDescent="0.25">
      <c r="C591" s="14"/>
    </row>
    <row r="592" spans="3:3" s="13" customFormat="1" x14ac:dyDescent="0.25">
      <c r="C592" s="14"/>
    </row>
    <row r="593" spans="3:3" s="13" customFormat="1" x14ac:dyDescent="0.25">
      <c r="C593" s="14"/>
    </row>
    <row r="594" spans="3:3" s="13" customFormat="1" x14ac:dyDescent="0.25">
      <c r="C594" s="14"/>
    </row>
    <row r="595" spans="3:3" s="13" customFormat="1" x14ac:dyDescent="0.25">
      <c r="C595" s="14"/>
    </row>
    <row r="596" spans="3:3" s="13" customFormat="1" x14ac:dyDescent="0.25">
      <c r="C596" s="14"/>
    </row>
    <row r="597" spans="3:3" s="13" customFormat="1" x14ac:dyDescent="0.25">
      <c r="C597" s="14"/>
    </row>
    <row r="598" spans="3:3" s="13" customFormat="1" x14ac:dyDescent="0.25">
      <c r="C598" s="14"/>
    </row>
    <row r="599" spans="3:3" s="13" customFormat="1" x14ac:dyDescent="0.25">
      <c r="C599" s="14"/>
    </row>
    <row r="600" spans="3:3" s="13" customFormat="1" x14ac:dyDescent="0.25">
      <c r="C600" s="14"/>
    </row>
    <row r="601" spans="3:3" s="13" customFormat="1" x14ac:dyDescent="0.25">
      <c r="C601" s="14"/>
    </row>
    <row r="602" spans="3:3" s="13" customFormat="1" x14ac:dyDescent="0.25">
      <c r="C602" s="14"/>
    </row>
    <row r="603" spans="3:3" s="13" customFormat="1" x14ac:dyDescent="0.25">
      <c r="C603" s="14"/>
    </row>
    <row r="604" spans="3:3" s="13" customFormat="1" x14ac:dyDescent="0.25">
      <c r="C604" s="14"/>
    </row>
    <row r="605" spans="3:3" s="13" customFormat="1" x14ac:dyDescent="0.25">
      <c r="C605" s="14"/>
    </row>
    <row r="606" spans="3:3" s="13" customFormat="1" x14ac:dyDescent="0.25">
      <c r="C606" s="14"/>
    </row>
    <row r="607" spans="3:3" s="13" customFormat="1" x14ac:dyDescent="0.25">
      <c r="C607" s="14"/>
    </row>
    <row r="608" spans="3:3" s="13" customFormat="1" x14ac:dyDescent="0.25">
      <c r="C608" s="14"/>
    </row>
    <row r="609" spans="3:3" s="13" customFormat="1" x14ac:dyDescent="0.25">
      <c r="C609" s="14"/>
    </row>
    <row r="610" spans="3:3" s="13" customFormat="1" x14ac:dyDescent="0.25">
      <c r="C610" s="14"/>
    </row>
    <row r="611" spans="3:3" s="13" customFormat="1" x14ac:dyDescent="0.25">
      <c r="C611" s="14"/>
    </row>
    <row r="612" spans="3:3" s="13" customFormat="1" x14ac:dyDescent="0.25">
      <c r="C612" s="14"/>
    </row>
    <row r="613" spans="3:3" s="13" customFormat="1" x14ac:dyDescent="0.25">
      <c r="C613" s="14"/>
    </row>
    <row r="614" spans="3:3" s="13" customFormat="1" x14ac:dyDescent="0.25">
      <c r="C614" s="14"/>
    </row>
    <row r="615" spans="3:3" s="13" customFormat="1" x14ac:dyDescent="0.25">
      <c r="C615" s="14"/>
    </row>
    <row r="616" spans="3:3" s="13" customFormat="1" x14ac:dyDescent="0.25">
      <c r="C616" s="14"/>
    </row>
    <row r="617" spans="3:3" s="13" customFormat="1" x14ac:dyDescent="0.25">
      <c r="C617" s="14"/>
    </row>
    <row r="618" spans="3:3" s="13" customFormat="1" x14ac:dyDescent="0.25">
      <c r="C618" s="14"/>
    </row>
    <row r="619" spans="3:3" s="13" customFormat="1" x14ac:dyDescent="0.25">
      <c r="C619" s="14"/>
    </row>
    <row r="620" spans="3:3" s="13" customFormat="1" x14ac:dyDescent="0.25">
      <c r="C620" s="14"/>
    </row>
    <row r="621" spans="3:3" s="13" customFormat="1" x14ac:dyDescent="0.25">
      <c r="C621" s="14"/>
    </row>
    <row r="622" spans="3:3" s="13" customFormat="1" x14ac:dyDescent="0.25">
      <c r="C622" s="14"/>
    </row>
    <row r="623" spans="3:3" s="13" customFormat="1" x14ac:dyDescent="0.25">
      <c r="C623" s="14"/>
    </row>
    <row r="624" spans="3:3" s="13" customFormat="1" x14ac:dyDescent="0.25">
      <c r="C624" s="14"/>
    </row>
    <row r="625" spans="3:3" s="13" customFormat="1" x14ac:dyDescent="0.25">
      <c r="C625" s="14"/>
    </row>
    <row r="626" spans="3:3" s="13" customFormat="1" x14ac:dyDescent="0.25">
      <c r="C626" s="14"/>
    </row>
    <row r="627" spans="3:3" s="13" customFormat="1" x14ac:dyDescent="0.25">
      <c r="C627" s="14"/>
    </row>
    <row r="628" spans="3:3" s="13" customFormat="1" x14ac:dyDescent="0.25">
      <c r="C628" s="14"/>
    </row>
    <row r="629" spans="3:3" s="13" customFormat="1" x14ac:dyDescent="0.25">
      <c r="C629" s="14"/>
    </row>
    <row r="630" spans="3:3" s="13" customFormat="1" x14ac:dyDescent="0.25">
      <c r="C630" s="14"/>
    </row>
    <row r="631" spans="3:3" s="13" customFormat="1" x14ac:dyDescent="0.25">
      <c r="C631" s="14"/>
    </row>
    <row r="632" spans="3:3" s="13" customFormat="1" x14ac:dyDescent="0.25">
      <c r="C632" s="14"/>
    </row>
    <row r="633" spans="3:3" s="13" customFormat="1" x14ac:dyDescent="0.25">
      <c r="C633" s="14"/>
    </row>
    <row r="634" spans="3:3" s="13" customFormat="1" x14ac:dyDescent="0.25">
      <c r="C634" s="14"/>
    </row>
    <row r="635" spans="3:3" s="13" customFormat="1" x14ac:dyDescent="0.25">
      <c r="C635" s="14"/>
    </row>
    <row r="636" spans="3:3" s="13" customFormat="1" x14ac:dyDescent="0.25">
      <c r="C636" s="14"/>
    </row>
    <row r="637" spans="3:3" s="13" customFormat="1" x14ac:dyDescent="0.25">
      <c r="C637" s="14"/>
    </row>
    <row r="638" spans="3:3" s="13" customFormat="1" x14ac:dyDescent="0.25">
      <c r="C638" s="14"/>
    </row>
    <row r="639" spans="3:3" s="13" customFormat="1" x14ac:dyDescent="0.25">
      <c r="C639" s="14"/>
    </row>
    <row r="640" spans="3:3" s="13" customFormat="1" x14ac:dyDescent="0.25">
      <c r="C640" s="14"/>
    </row>
    <row r="641" spans="3:3" s="13" customFormat="1" x14ac:dyDescent="0.25">
      <c r="C641" s="14"/>
    </row>
    <row r="642" spans="3:3" s="13" customFormat="1" x14ac:dyDescent="0.25">
      <c r="C642" s="14"/>
    </row>
    <row r="643" spans="3:3" s="13" customFormat="1" x14ac:dyDescent="0.25">
      <c r="C643" s="14"/>
    </row>
    <row r="644" spans="3:3" s="13" customFormat="1" x14ac:dyDescent="0.25">
      <c r="C644" s="14"/>
    </row>
    <row r="645" spans="3:3" s="13" customFormat="1" x14ac:dyDescent="0.25">
      <c r="C645" s="14"/>
    </row>
    <row r="646" spans="3:3" s="13" customFormat="1" x14ac:dyDescent="0.25">
      <c r="C646" s="14"/>
    </row>
    <row r="647" spans="3:3" s="13" customFormat="1" x14ac:dyDescent="0.25">
      <c r="C647" s="14"/>
    </row>
    <row r="648" spans="3:3" s="13" customFormat="1" x14ac:dyDescent="0.25">
      <c r="C648" s="14"/>
    </row>
    <row r="649" spans="3:3" s="13" customFormat="1" x14ac:dyDescent="0.25">
      <c r="C649" s="14"/>
    </row>
    <row r="650" spans="3:3" s="13" customFormat="1" x14ac:dyDescent="0.25">
      <c r="C650" s="14"/>
    </row>
    <row r="651" spans="3:3" s="13" customFormat="1" x14ac:dyDescent="0.25">
      <c r="C651" s="14"/>
    </row>
    <row r="652" spans="3:3" s="13" customFormat="1" x14ac:dyDescent="0.25">
      <c r="C652" s="14"/>
    </row>
    <row r="653" spans="3:3" s="13" customFormat="1" x14ac:dyDescent="0.25">
      <c r="C653" s="14"/>
    </row>
    <row r="654" spans="3:3" s="13" customFormat="1" x14ac:dyDescent="0.25">
      <c r="C654" s="14"/>
    </row>
    <row r="655" spans="3:3" s="13" customFormat="1" x14ac:dyDescent="0.25">
      <c r="C655" s="14"/>
    </row>
    <row r="656" spans="3:3" s="13" customFormat="1" x14ac:dyDescent="0.25">
      <c r="C656" s="14"/>
    </row>
    <row r="657" spans="3:3" s="13" customFormat="1" x14ac:dyDescent="0.25">
      <c r="C657" s="14"/>
    </row>
    <row r="658" spans="3:3" s="13" customFormat="1" x14ac:dyDescent="0.25">
      <c r="C658" s="14"/>
    </row>
    <row r="659" spans="3:3" s="13" customFormat="1" x14ac:dyDescent="0.25">
      <c r="C659" s="14"/>
    </row>
    <row r="660" spans="3:3" s="13" customFormat="1" x14ac:dyDescent="0.25">
      <c r="C660" s="14"/>
    </row>
    <row r="661" spans="3:3" s="13" customFormat="1" x14ac:dyDescent="0.25">
      <c r="C661" s="14"/>
    </row>
    <row r="662" spans="3:3" s="13" customFormat="1" x14ac:dyDescent="0.25">
      <c r="C662" s="14"/>
    </row>
    <row r="663" spans="3:3" s="13" customFormat="1" x14ac:dyDescent="0.25">
      <c r="C663" s="14"/>
    </row>
    <row r="664" spans="3:3" s="13" customFormat="1" x14ac:dyDescent="0.25">
      <c r="C664" s="14"/>
    </row>
    <row r="665" spans="3:3" s="13" customFormat="1" x14ac:dyDescent="0.25">
      <c r="C665" s="14"/>
    </row>
    <row r="666" spans="3:3" s="13" customFormat="1" x14ac:dyDescent="0.25">
      <c r="C666" s="14"/>
    </row>
    <row r="667" spans="3:3" s="13" customFormat="1" x14ac:dyDescent="0.25">
      <c r="C667" s="14"/>
    </row>
    <row r="668" spans="3:3" s="13" customFormat="1" x14ac:dyDescent="0.25">
      <c r="C668" s="14"/>
    </row>
    <row r="669" spans="3:3" s="13" customFormat="1" x14ac:dyDescent="0.25">
      <c r="C669" s="14"/>
    </row>
    <row r="670" spans="3:3" s="13" customFormat="1" x14ac:dyDescent="0.25">
      <c r="C670" s="14"/>
    </row>
    <row r="671" spans="3:3" s="13" customFormat="1" x14ac:dyDescent="0.25">
      <c r="C671" s="14"/>
    </row>
    <row r="672" spans="3:3" s="13" customFormat="1" x14ac:dyDescent="0.25">
      <c r="C672" s="14"/>
    </row>
    <row r="673" spans="3:3" s="13" customFormat="1" x14ac:dyDescent="0.25">
      <c r="C673" s="14"/>
    </row>
    <row r="674" spans="3:3" s="13" customFormat="1" x14ac:dyDescent="0.25">
      <c r="C674" s="14"/>
    </row>
    <row r="675" spans="3:3" s="13" customFormat="1" x14ac:dyDescent="0.25">
      <c r="C675" s="14"/>
    </row>
    <row r="676" spans="3:3" s="13" customFormat="1" x14ac:dyDescent="0.25">
      <c r="C676" s="14"/>
    </row>
    <row r="677" spans="3:3" s="13" customFormat="1" x14ac:dyDescent="0.25">
      <c r="C677" s="14"/>
    </row>
    <row r="678" spans="3:3" s="13" customFormat="1" x14ac:dyDescent="0.25">
      <c r="C678" s="14"/>
    </row>
    <row r="679" spans="3:3" s="13" customFormat="1" x14ac:dyDescent="0.25">
      <c r="C679" s="14"/>
    </row>
    <row r="680" spans="3:3" s="13" customFormat="1" x14ac:dyDescent="0.25">
      <c r="C680" s="14"/>
    </row>
    <row r="681" spans="3:3" s="13" customFormat="1" x14ac:dyDescent="0.25">
      <c r="C681" s="14"/>
    </row>
    <row r="682" spans="3:3" s="13" customFormat="1" x14ac:dyDescent="0.25">
      <c r="C682" s="14"/>
    </row>
    <row r="683" spans="3:3" s="13" customFormat="1" x14ac:dyDescent="0.25">
      <c r="C683" s="14"/>
    </row>
    <row r="684" spans="3:3" s="13" customFormat="1" x14ac:dyDescent="0.25">
      <c r="C684" s="14"/>
    </row>
    <row r="685" spans="3:3" s="13" customFormat="1" x14ac:dyDescent="0.25">
      <c r="C685" s="14"/>
    </row>
    <row r="686" spans="3:3" s="13" customFormat="1" x14ac:dyDescent="0.25">
      <c r="C686" s="14"/>
    </row>
    <row r="687" spans="3:3" s="13" customFormat="1" x14ac:dyDescent="0.25">
      <c r="C687" s="14"/>
    </row>
    <row r="688" spans="3:3" s="13" customFormat="1" x14ac:dyDescent="0.25">
      <c r="C688" s="14"/>
    </row>
    <row r="689" spans="3:3" s="13" customFormat="1" x14ac:dyDescent="0.25">
      <c r="C689" s="14"/>
    </row>
    <row r="690" spans="3:3" s="13" customFormat="1" x14ac:dyDescent="0.25">
      <c r="C690" s="14"/>
    </row>
    <row r="691" spans="3:3" s="13" customFormat="1" x14ac:dyDescent="0.25">
      <c r="C691" s="14"/>
    </row>
    <row r="692" spans="3:3" s="13" customFormat="1" x14ac:dyDescent="0.25">
      <c r="C692" s="14"/>
    </row>
    <row r="693" spans="3:3" s="13" customFormat="1" x14ac:dyDescent="0.25">
      <c r="C693" s="14"/>
    </row>
    <row r="694" spans="3:3" s="13" customFormat="1" x14ac:dyDescent="0.25">
      <c r="C694" s="14"/>
    </row>
    <row r="695" spans="3:3" s="13" customFormat="1" x14ac:dyDescent="0.25">
      <c r="C695" s="14"/>
    </row>
    <row r="696" spans="3:3" s="13" customFormat="1" x14ac:dyDescent="0.25">
      <c r="C696" s="14"/>
    </row>
    <row r="697" spans="3:3" s="13" customFormat="1" x14ac:dyDescent="0.25">
      <c r="C697" s="14"/>
    </row>
    <row r="698" spans="3:3" s="13" customFormat="1" x14ac:dyDescent="0.25">
      <c r="C698" s="14"/>
    </row>
    <row r="699" spans="3:3" s="13" customFormat="1" x14ac:dyDescent="0.25">
      <c r="C699" s="14"/>
    </row>
    <row r="700" spans="3:3" s="13" customFormat="1" x14ac:dyDescent="0.25">
      <c r="C700" s="14"/>
    </row>
    <row r="701" spans="3:3" s="13" customFormat="1" x14ac:dyDescent="0.25">
      <c r="C701" s="14"/>
    </row>
    <row r="702" spans="3:3" s="13" customFormat="1" x14ac:dyDescent="0.25">
      <c r="C702" s="14"/>
    </row>
    <row r="703" spans="3:3" s="13" customFormat="1" x14ac:dyDescent="0.25">
      <c r="C703" s="14"/>
    </row>
    <row r="704" spans="3:3" s="13" customFormat="1" x14ac:dyDescent="0.25">
      <c r="C704" s="14"/>
    </row>
    <row r="705" spans="3:3" s="13" customFormat="1" x14ac:dyDescent="0.25">
      <c r="C705" s="14"/>
    </row>
    <row r="706" spans="3:3" s="13" customFormat="1" x14ac:dyDescent="0.25">
      <c r="C706" s="14"/>
    </row>
    <row r="707" spans="3:3" s="13" customFormat="1" x14ac:dyDescent="0.25">
      <c r="C707" s="14"/>
    </row>
    <row r="708" spans="3:3" s="13" customFormat="1" x14ac:dyDescent="0.25">
      <c r="C708" s="14"/>
    </row>
    <row r="709" spans="3:3" s="13" customFormat="1" x14ac:dyDescent="0.25">
      <c r="C709" s="14"/>
    </row>
    <row r="710" spans="3:3" s="13" customFormat="1" x14ac:dyDescent="0.25">
      <c r="C710" s="14"/>
    </row>
    <row r="711" spans="3:3" s="13" customFormat="1" x14ac:dyDescent="0.25">
      <c r="C711" s="14"/>
    </row>
    <row r="712" spans="3:3" s="13" customFormat="1" x14ac:dyDescent="0.25">
      <c r="C712" s="14"/>
    </row>
    <row r="713" spans="3:3" s="13" customFormat="1" x14ac:dyDescent="0.25">
      <c r="C713" s="14"/>
    </row>
    <row r="714" spans="3:3" s="13" customFormat="1" x14ac:dyDescent="0.25">
      <c r="C714" s="14"/>
    </row>
    <row r="715" spans="3:3" s="13" customFormat="1" x14ac:dyDescent="0.25">
      <c r="C715" s="14"/>
    </row>
    <row r="716" spans="3:3" s="13" customFormat="1" x14ac:dyDescent="0.25">
      <c r="C716" s="14"/>
    </row>
    <row r="717" spans="3:3" s="13" customFormat="1" x14ac:dyDescent="0.25">
      <c r="C717" s="14"/>
    </row>
    <row r="718" spans="3:3" s="13" customFormat="1" x14ac:dyDescent="0.25">
      <c r="C718" s="14"/>
    </row>
    <row r="719" spans="3:3" s="13" customFormat="1" x14ac:dyDescent="0.25">
      <c r="C719" s="14"/>
    </row>
    <row r="720" spans="3:3" s="13" customFormat="1" x14ac:dyDescent="0.25">
      <c r="C720" s="14"/>
    </row>
    <row r="721" spans="3:3" s="13" customFormat="1" x14ac:dyDescent="0.25">
      <c r="C721" s="14"/>
    </row>
    <row r="722" spans="3:3" s="13" customFormat="1" x14ac:dyDescent="0.25">
      <c r="C722" s="14"/>
    </row>
    <row r="723" spans="3:3" s="13" customFormat="1" x14ac:dyDescent="0.25">
      <c r="C723" s="14"/>
    </row>
    <row r="724" spans="3:3" s="13" customFormat="1" x14ac:dyDescent="0.25">
      <c r="C724" s="14"/>
    </row>
    <row r="725" spans="3:3" s="13" customFormat="1" x14ac:dyDescent="0.25">
      <c r="C725" s="14"/>
    </row>
    <row r="726" spans="3:3" s="13" customFormat="1" x14ac:dyDescent="0.25">
      <c r="C726" s="14"/>
    </row>
    <row r="727" spans="3:3" s="13" customFormat="1" x14ac:dyDescent="0.25">
      <c r="C727" s="14"/>
    </row>
    <row r="728" spans="3:3" s="13" customFormat="1" x14ac:dyDescent="0.25">
      <c r="C728" s="14"/>
    </row>
    <row r="729" spans="3:3" s="13" customFormat="1" x14ac:dyDescent="0.25">
      <c r="C729" s="14"/>
    </row>
    <row r="730" spans="3:3" s="13" customFormat="1" x14ac:dyDescent="0.25">
      <c r="C730" s="14"/>
    </row>
    <row r="731" spans="3:3" s="13" customFormat="1" x14ac:dyDescent="0.25">
      <c r="C731" s="14"/>
    </row>
    <row r="732" spans="3:3" s="13" customFormat="1" x14ac:dyDescent="0.25">
      <c r="C732" s="14"/>
    </row>
    <row r="733" spans="3:3" s="13" customFormat="1" x14ac:dyDescent="0.25">
      <c r="C733" s="14"/>
    </row>
    <row r="734" spans="3:3" s="13" customFormat="1" x14ac:dyDescent="0.25">
      <c r="C734" s="14"/>
    </row>
    <row r="735" spans="3:3" s="13" customFormat="1" x14ac:dyDescent="0.25">
      <c r="C735" s="14"/>
    </row>
    <row r="736" spans="3:3" s="13" customFormat="1" x14ac:dyDescent="0.25">
      <c r="C736" s="14"/>
    </row>
    <row r="737" spans="3:3" s="13" customFormat="1" x14ac:dyDescent="0.25">
      <c r="C737" s="14"/>
    </row>
    <row r="738" spans="3:3" s="13" customFormat="1" x14ac:dyDescent="0.25">
      <c r="C738" s="14"/>
    </row>
    <row r="739" spans="3:3" s="13" customFormat="1" x14ac:dyDescent="0.25">
      <c r="C739" s="14"/>
    </row>
    <row r="740" spans="3:3" s="13" customFormat="1" x14ac:dyDescent="0.25">
      <c r="C740" s="14"/>
    </row>
    <row r="741" spans="3:3" s="13" customFormat="1" x14ac:dyDescent="0.25">
      <c r="C741" s="14"/>
    </row>
    <row r="742" spans="3:3" s="13" customFormat="1" x14ac:dyDescent="0.25">
      <c r="C742" s="14"/>
    </row>
    <row r="743" spans="3:3" s="13" customFormat="1" x14ac:dyDescent="0.25">
      <c r="C743" s="14"/>
    </row>
    <row r="744" spans="3:3" s="13" customFormat="1" x14ac:dyDescent="0.25">
      <c r="C744" s="14"/>
    </row>
    <row r="745" spans="3:3" s="13" customFormat="1" x14ac:dyDescent="0.25">
      <c r="C745" s="14"/>
    </row>
    <row r="746" spans="3:3" s="13" customFormat="1" x14ac:dyDescent="0.25">
      <c r="C746" s="14"/>
    </row>
    <row r="747" spans="3:3" s="13" customFormat="1" x14ac:dyDescent="0.25">
      <c r="C747" s="14"/>
    </row>
    <row r="748" spans="3:3" s="13" customFormat="1" x14ac:dyDescent="0.25">
      <c r="C748" s="14"/>
    </row>
    <row r="749" spans="3:3" s="13" customFormat="1" x14ac:dyDescent="0.25">
      <c r="C749" s="14"/>
    </row>
    <row r="750" spans="3:3" s="13" customFormat="1" x14ac:dyDescent="0.25">
      <c r="C750" s="14"/>
    </row>
    <row r="751" spans="3:3" s="13" customFormat="1" x14ac:dyDescent="0.25">
      <c r="C751" s="14"/>
    </row>
    <row r="752" spans="3:3" s="13" customFormat="1" x14ac:dyDescent="0.25">
      <c r="C752" s="14"/>
    </row>
    <row r="753" spans="3:3" s="13" customFormat="1" x14ac:dyDescent="0.25">
      <c r="C753" s="14"/>
    </row>
    <row r="754" spans="3:3" s="13" customFormat="1" x14ac:dyDescent="0.25">
      <c r="C754" s="14"/>
    </row>
    <row r="755" spans="3:3" s="13" customFormat="1" x14ac:dyDescent="0.25">
      <c r="C755" s="14"/>
    </row>
    <row r="756" spans="3:3" s="13" customFormat="1" x14ac:dyDescent="0.25">
      <c r="C756" s="14"/>
    </row>
    <row r="757" spans="3:3" s="13" customFormat="1" x14ac:dyDescent="0.25">
      <c r="C757" s="14"/>
    </row>
    <row r="758" spans="3:3" s="13" customFormat="1" x14ac:dyDescent="0.25">
      <c r="C758" s="14"/>
    </row>
    <row r="759" spans="3:3" s="13" customFormat="1" x14ac:dyDescent="0.25">
      <c r="C759" s="14"/>
    </row>
    <row r="760" spans="3:3" s="13" customFormat="1" x14ac:dyDescent="0.25">
      <c r="C760" s="14"/>
    </row>
    <row r="761" spans="3:3" s="13" customFormat="1" x14ac:dyDescent="0.25">
      <c r="C761" s="14"/>
    </row>
    <row r="762" spans="3:3" s="13" customFormat="1" x14ac:dyDescent="0.25">
      <c r="C762" s="14"/>
    </row>
    <row r="763" spans="3:3" s="13" customFormat="1" x14ac:dyDescent="0.25">
      <c r="C763" s="14"/>
    </row>
    <row r="764" spans="3:3" s="13" customFormat="1" x14ac:dyDescent="0.25">
      <c r="C764" s="14"/>
    </row>
    <row r="765" spans="3:3" s="13" customFormat="1" x14ac:dyDescent="0.25">
      <c r="C765" s="14"/>
    </row>
    <row r="766" spans="3:3" s="13" customFormat="1" x14ac:dyDescent="0.25">
      <c r="C766" s="14"/>
    </row>
    <row r="767" spans="3:3" s="13" customFormat="1" x14ac:dyDescent="0.25">
      <c r="C767" s="14"/>
    </row>
    <row r="768" spans="3:3" s="13" customFormat="1" x14ac:dyDescent="0.25">
      <c r="C768" s="14"/>
    </row>
    <row r="769" spans="3:3" s="13" customFormat="1" x14ac:dyDescent="0.25">
      <c r="C769" s="14"/>
    </row>
    <row r="770" spans="3:3" s="13" customFormat="1" x14ac:dyDescent="0.25">
      <c r="C770" s="14"/>
    </row>
    <row r="771" spans="3:3" s="13" customFormat="1" x14ac:dyDescent="0.25">
      <c r="C771" s="14"/>
    </row>
    <row r="772" spans="3:3" s="13" customFormat="1" x14ac:dyDescent="0.25">
      <c r="C772" s="14"/>
    </row>
    <row r="773" spans="3:3" s="13" customFormat="1" x14ac:dyDescent="0.25">
      <c r="C773" s="14"/>
    </row>
    <row r="774" spans="3:3" s="13" customFormat="1" x14ac:dyDescent="0.25">
      <c r="C774" s="14"/>
    </row>
    <row r="775" spans="3:3" s="13" customFormat="1" x14ac:dyDescent="0.25">
      <c r="C775" s="14"/>
    </row>
    <row r="776" spans="3:3" s="13" customFormat="1" x14ac:dyDescent="0.25">
      <c r="C776" s="14"/>
    </row>
    <row r="777" spans="3:3" s="13" customFormat="1" x14ac:dyDescent="0.25">
      <c r="C777" s="14"/>
    </row>
    <row r="778" spans="3:3" s="13" customFormat="1" x14ac:dyDescent="0.25">
      <c r="C778" s="14"/>
    </row>
    <row r="779" spans="3:3" s="13" customFormat="1" x14ac:dyDescent="0.25">
      <c r="C779" s="14"/>
    </row>
    <row r="780" spans="3:3" s="13" customFormat="1" x14ac:dyDescent="0.25">
      <c r="C780" s="14"/>
    </row>
    <row r="781" spans="3:3" s="13" customFormat="1" x14ac:dyDescent="0.25">
      <c r="C781" s="14"/>
    </row>
    <row r="782" spans="3:3" s="13" customFormat="1" x14ac:dyDescent="0.25">
      <c r="C782" s="14"/>
    </row>
    <row r="783" spans="3:3" s="13" customFormat="1" x14ac:dyDescent="0.25">
      <c r="C783" s="14"/>
    </row>
    <row r="784" spans="3:3" s="13" customFormat="1" x14ac:dyDescent="0.25">
      <c r="C784" s="14"/>
    </row>
    <row r="785" spans="3:3" s="13" customFormat="1" x14ac:dyDescent="0.25">
      <c r="C785" s="14"/>
    </row>
    <row r="786" spans="3:3" s="13" customFormat="1" x14ac:dyDescent="0.25">
      <c r="C786" s="14"/>
    </row>
    <row r="787" spans="3:3" s="13" customFormat="1" x14ac:dyDescent="0.25">
      <c r="C787" s="14"/>
    </row>
    <row r="788" spans="3:3" s="13" customFormat="1" x14ac:dyDescent="0.25">
      <c r="C788" s="14"/>
    </row>
    <row r="789" spans="3:3" s="13" customFormat="1" x14ac:dyDescent="0.25">
      <c r="C789" s="14"/>
    </row>
    <row r="790" spans="3:3" s="13" customFormat="1" x14ac:dyDescent="0.25">
      <c r="C790" s="14"/>
    </row>
    <row r="791" spans="3:3" s="13" customFormat="1" x14ac:dyDescent="0.25">
      <c r="C791" s="14"/>
    </row>
    <row r="792" spans="3:3" s="13" customFormat="1" x14ac:dyDescent="0.25">
      <c r="C792" s="14"/>
    </row>
    <row r="793" spans="3:3" s="13" customFormat="1" x14ac:dyDescent="0.25">
      <c r="C793" s="14"/>
    </row>
    <row r="794" spans="3:3" s="13" customFormat="1" x14ac:dyDescent="0.25">
      <c r="C794" s="14"/>
    </row>
    <row r="795" spans="3:3" s="13" customFormat="1" x14ac:dyDescent="0.25">
      <c r="C795" s="14"/>
    </row>
    <row r="796" spans="3:3" s="13" customFormat="1" x14ac:dyDescent="0.25">
      <c r="C796" s="14"/>
    </row>
    <row r="797" spans="3:3" s="13" customFormat="1" x14ac:dyDescent="0.25">
      <c r="C797" s="14"/>
    </row>
    <row r="798" spans="3:3" s="13" customFormat="1" x14ac:dyDescent="0.25">
      <c r="C798" s="14"/>
    </row>
    <row r="799" spans="3:3" s="13" customFormat="1" x14ac:dyDescent="0.25">
      <c r="C799" s="14"/>
    </row>
    <row r="800" spans="3:3" s="13" customFormat="1" x14ac:dyDescent="0.25">
      <c r="C800" s="14"/>
    </row>
    <row r="801" spans="3:3" s="13" customFormat="1" x14ac:dyDescent="0.25">
      <c r="C801" s="14"/>
    </row>
    <row r="802" spans="3:3" s="13" customFormat="1" x14ac:dyDescent="0.25">
      <c r="C802" s="14"/>
    </row>
    <row r="803" spans="3:3" s="13" customFormat="1" x14ac:dyDescent="0.25">
      <c r="C803" s="14"/>
    </row>
    <row r="804" spans="3:3" s="13" customFormat="1" x14ac:dyDescent="0.25">
      <c r="C804" s="14"/>
    </row>
    <row r="805" spans="3:3" s="13" customFormat="1" x14ac:dyDescent="0.25">
      <c r="C805" s="14"/>
    </row>
    <row r="806" spans="3:3" s="13" customFormat="1" x14ac:dyDescent="0.25">
      <c r="C806" s="14"/>
    </row>
    <row r="807" spans="3:3" s="13" customFormat="1" x14ac:dyDescent="0.25">
      <c r="C807" s="14"/>
    </row>
    <row r="808" spans="3:3" s="13" customFormat="1" x14ac:dyDescent="0.25">
      <c r="C808" s="14"/>
    </row>
    <row r="809" spans="3:3" s="13" customFormat="1" x14ac:dyDescent="0.25">
      <c r="C809" s="14"/>
    </row>
    <row r="810" spans="3:3" s="13" customFormat="1" x14ac:dyDescent="0.25">
      <c r="C810" s="14"/>
    </row>
    <row r="811" spans="3:3" s="13" customFormat="1" x14ac:dyDescent="0.25">
      <c r="C811" s="14"/>
    </row>
    <row r="812" spans="3:3" s="13" customFormat="1" x14ac:dyDescent="0.25">
      <c r="C812" s="14"/>
    </row>
    <row r="813" spans="3:3" s="13" customFormat="1" x14ac:dyDescent="0.25">
      <c r="C813" s="14"/>
    </row>
    <row r="814" spans="3:3" s="13" customFormat="1" x14ac:dyDescent="0.25">
      <c r="C814" s="14"/>
    </row>
    <row r="815" spans="3:3" s="13" customFormat="1" x14ac:dyDescent="0.25">
      <c r="C815" s="14"/>
    </row>
    <row r="816" spans="3:3" s="13" customFormat="1" x14ac:dyDescent="0.25">
      <c r="C816" s="14"/>
    </row>
    <row r="817" spans="3:3" s="13" customFormat="1" x14ac:dyDescent="0.25">
      <c r="C817" s="14"/>
    </row>
    <row r="818" spans="3:3" s="13" customFormat="1" x14ac:dyDescent="0.25">
      <c r="C818" s="14"/>
    </row>
    <row r="819" spans="3:3" s="13" customFormat="1" x14ac:dyDescent="0.25">
      <c r="C819" s="14"/>
    </row>
    <row r="820" spans="3:3" s="13" customFormat="1" x14ac:dyDescent="0.25">
      <c r="C820" s="14"/>
    </row>
    <row r="821" spans="3:3" s="13" customFormat="1" x14ac:dyDescent="0.25">
      <c r="C821" s="14"/>
    </row>
    <row r="822" spans="3:3" s="13" customFormat="1" x14ac:dyDescent="0.25">
      <c r="C822" s="14"/>
    </row>
    <row r="823" spans="3:3" s="13" customFormat="1" x14ac:dyDescent="0.25">
      <c r="C823" s="14"/>
    </row>
    <row r="824" spans="3:3" s="13" customFormat="1" x14ac:dyDescent="0.25">
      <c r="C824" s="14"/>
    </row>
    <row r="825" spans="3:3" s="13" customFormat="1" x14ac:dyDescent="0.25">
      <c r="C825" s="14"/>
    </row>
    <row r="826" spans="3:3" s="13" customFormat="1" x14ac:dyDescent="0.25">
      <c r="C826" s="14"/>
    </row>
    <row r="827" spans="3:3" s="13" customFormat="1" x14ac:dyDescent="0.25">
      <c r="C827" s="14"/>
    </row>
    <row r="828" spans="3:3" s="13" customFormat="1" x14ac:dyDescent="0.25">
      <c r="C828" s="14"/>
    </row>
    <row r="829" spans="3:3" s="13" customFormat="1" x14ac:dyDescent="0.25">
      <c r="C829" s="14"/>
    </row>
    <row r="830" spans="3:3" s="13" customFormat="1" x14ac:dyDescent="0.25">
      <c r="C830" s="14"/>
    </row>
    <row r="831" spans="3:3" s="13" customFormat="1" x14ac:dyDescent="0.25">
      <c r="C831" s="14"/>
    </row>
    <row r="832" spans="3:3" s="13" customFormat="1" x14ac:dyDescent="0.25">
      <c r="C832" s="14"/>
    </row>
    <row r="833" spans="3:3" s="13" customFormat="1" x14ac:dyDescent="0.25">
      <c r="C833" s="14"/>
    </row>
    <row r="834" spans="3:3" s="13" customFormat="1" x14ac:dyDescent="0.25">
      <c r="C834" s="14"/>
    </row>
    <row r="835" spans="3:3" s="13" customFormat="1" x14ac:dyDescent="0.25">
      <c r="C835" s="14"/>
    </row>
    <row r="836" spans="3:3" s="13" customFormat="1" x14ac:dyDescent="0.25">
      <c r="C836" s="14"/>
    </row>
    <row r="837" spans="3:3" s="13" customFormat="1" x14ac:dyDescent="0.25">
      <c r="C837" s="14"/>
    </row>
    <row r="838" spans="3:3" s="13" customFormat="1" x14ac:dyDescent="0.25">
      <c r="C838" s="14"/>
    </row>
    <row r="839" spans="3:3" s="13" customFormat="1" x14ac:dyDescent="0.25">
      <c r="C839" s="14"/>
    </row>
    <row r="840" spans="3:3" s="13" customFormat="1" x14ac:dyDescent="0.25">
      <c r="C840" s="14"/>
    </row>
    <row r="841" spans="3:3" s="13" customFormat="1" x14ac:dyDescent="0.25">
      <c r="C841" s="14"/>
    </row>
    <row r="842" spans="3:3" s="13" customFormat="1" x14ac:dyDescent="0.25">
      <c r="C842" s="14"/>
    </row>
    <row r="843" spans="3:3" s="13" customFormat="1" x14ac:dyDescent="0.25">
      <c r="C843" s="14"/>
    </row>
    <row r="844" spans="3:3" s="13" customFormat="1" x14ac:dyDescent="0.25">
      <c r="C844" s="14"/>
    </row>
    <row r="845" spans="3:3" s="13" customFormat="1" x14ac:dyDescent="0.25">
      <c r="C845" s="14"/>
    </row>
    <row r="846" spans="3:3" s="13" customFormat="1" x14ac:dyDescent="0.25">
      <c r="C846" s="14"/>
    </row>
    <row r="847" spans="3:3" s="13" customFormat="1" x14ac:dyDescent="0.25">
      <c r="C847" s="14"/>
    </row>
    <row r="848" spans="3:3" s="13" customFormat="1" x14ac:dyDescent="0.25">
      <c r="C848" s="14"/>
    </row>
    <row r="849" spans="3:3" s="13" customFormat="1" x14ac:dyDescent="0.25">
      <c r="C849" s="14"/>
    </row>
    <row r="850" spans="3:3" s="13" customFormat="1" x14ac:dyDescent="0.25">
      <c r="C850" s="14"/>
    </row>
    <row r="851" spans="3:3" s="13" customFormat="1" x14ac:dyDescent="0.25">
      <c r="C851" s="14"/>
    </row>
    <row r="852" spans="3:3" s="13" customFormat="1" x14ac:dyDescent="0.25">
      <c r="C852" s="14"/>
    </row>
    <row r="853" spans="3:3" s="13" customFormat="1" x14ac:dyDescent="0.25">
      <c r="C853" s="14"/>
    </row>
    <row r="854" spans="3:3" s="13" customFormat="1" x14ac:dyDescent="0.25">
      <c r="C854" s="14"/>
    </row>
    <row r="855" spans="3:3" s="13" customFormat="1" x14ac:dyDescent="0.25">
      <c r="C855" s="14"/>
    </row>
    <row r="856" spans="3:3" s="13" customFormat="1" x14ac:dyDescent="0.25">
      <c r="C856" s="14"/>
    </row>
    <row r="857" spans="3:3" s="13" customFormat="1" x14ac:dyDescent="0.25">
      <c r="C857" s="14"/>
    </row>
    <row r="858" spans="3:3" s="13" customFormat="1" x14ac:dyDescent="0.25">
      <c r="C858" s="14"/>
    </row>
    <row r="859" spans="3:3" s="13" customFormat="1" x14ac:dyDescent="0.25">
      <c r="C859" s="14"/>
    </row>
    <row r="860" spans="3:3" s="13" customFormat="1" x14ac:dyDescent="0.25">
      <c r="C860" s="14"/>
    </row>
    <row r="861" spans="3:3" s="13" customFormat="1" x14ac:dyDescent="0.25">
      <c r="C861" s="14"/>
    </row>
    <row r="862" spans="3:3" s="13" customFormat="1" x14ac:dyDescent="0.25">
      <c r="C862" s="14"/>
    </row>
    <row r="863" spans="3:3" s="13" customFormat="1" x14ac:dyDescent="0.25">
      <c r="C863" s="14"/>
    </row>
    <row r="864" spans="3:3" s="13" customFormat="1" x14ac:dyDescent="0.25">
      <c r="C864" s="14"/>
    </row>
    <row r="865" spans="3:3" s="13" customFormat="1" x14ac:dyDescent="0.25">
      <c r="C865" s="14"/>
    </row>
    <row r="866" spans="3:3" s="13" customFormat="1" x14ac:dyDescent="0.25">
      <c r="C866" s="14"/>
    </row>
    <row r="867" spans="3:3" s="13" customFormat="1" x14ac:dyDescent="0.25">
      <c r="C867" s="14"/>
    </row>
    <row r="868" spans="3:3" s="13" customFormat="1" x14ac:dyDescent="0.25">
      <c r="C868" s="14"/>
    </row>
    <row r="869" spans="3:3" s="13" customFormat="1" x14ac:dyDescent="0.25">
      <c r="C869" s="14"/>
    </row>
    <row r="870" spans="3:3" s="13" customFormat="1" x14ac:dyDescent="0.25">
      <c r="C870" s="14"/>
    </row>
    <row r="871" spans="3:3" s="13" customFormat="1" x14ac:dyDescent="0.25">
      <c r="C871" s="14"/>
    </row>
    <row r="872" spans="3:3" s="13" customFormat="1" x14ac:dyDescent="0.25">
      <c r="C872" s="14"/>
    </row>
    <row r="873" spans="3:3" s="13" customFormat="1" x14ac:dyDescent="0.25">
      <c r="C873" s="14"/>
    </row>
    <row r="874" spans="3:3" s="13" customFormat="1" x14ac:dyDescent="0.25">
      <c r="C874" s="14"/>
    </row>
    <row r="875" spans="3:3" s="13" customFormat="1" x14ac:dyDescent="0.25">
      <c r="C875" s="14"/>
    </row>
    <row r="876" spans="3:3" s="13" customFormat="1" x14ac:dyDescent="0.25">
      <c r="C876" s="14"/>
    </row>
    <row r="877" spans="3:3" s="13" customFormat="1" x14ac:dyDescent="0.25">
      <c r="C877" s="14"/>
    </row>
    <row r="878" spans="3:3" s="13" customFormat="1" x14ac:dyDescent="0.25">
      <c r="C878" s="14"/>
    </row>
    <row r="879" spans="3:3" s="13" customFormat="1" x14ac:dyDescent="0.25">
      <c r="C879" s="14"/>
    </row>
    <row r="880" spans="3:3" s="13" customFormat="1" x14ac:dyDescent="0.25">
      <c r="C880" s="14"/>
    </row>
    <row r="881" spans="3:3" s="13" customFormat="1" x14ac:dyDescent="0.25">
      <c r="C881" s="14"/>
    </row>
    <row r="882" spans="3:3" s="13" customFormat="1" x14ac:dyDescent="0.25">
      <c r="C882" s="14"/>
    </row>
    <row r="883" spans="3:3" s="13" customFormat="1" x14ac:dyDescent="0.25">
      <c r="C883" s="14"/>
    </row>
    <row r="884" spans="3:3" s="13" customFormat="1" x14ac:dyDescent="0.25">
      <c r="C884" s="14"/>
    </row>
    <row r="885" spans="3:3" s="13" customFormat="1" x14ac:dyDescent="0.25">
      <c r="C885" s="14"/>
    </row>
    <row r="886" spans="3:3" s="13" customFormat="1" x14ac:dyDescent="0.25">
      <c r="C886" s="14"/>
    </row>
    <row r="887" spans="3:3" s="13" customFormat="1" x14ac:dyDescent="0.25">
      <c r="C887" s="14"/>
    </row>
    <row r="888" spans="3:3" s="13" customFormat="1" x14ac:dyDescent="0.25">
      <c r="C888" s="14"/>
    </row>
    <row r="889" spans="3:3" s="13" customFormat="1" x14ac:dyDescent="0.25">
      <c r="C889" s="14"/>
    </row>
    <row r="890" spans="3:3" s="13" customFormat="1" x14ac:dyDescent="0.25">
      <c r="C890" s="14"/>
    </row>
    <row r="891" spans="3:3" s="13" customFormat="1" x14ac:dyDescent="0.25">
      <c r="C891" s="14"/>
    </row>
    <row r="892" spans="3:3" s="13" customFormat="1" x14ac:dyDescent="0.25">
      <c r="C892" s="14"/>
    </row>
    <row r="893" spans="3:3" s="13" customFormat="1" x14ac:dyDescent="0.25">
      <c r="C893" s="14"/>
    </row>
    <row r="894" spans="3:3" s="13" customFormat="1" x14ac:dyDescent="0.25">
      <c r="C894" s="14"/>
    </row>
    <row r="895" spans="3:3" s="13" customFormat="1" x14ac:dyDescent="0.25">
      <c r="C895" s="14"/>
    </row>
    <row r="896" spans="3:3" s="13" customFormat="1" x14ac:dyDescent="0.25">
      <c r="C896" s="14"/>
    </row>
    <row r="897" spans="3:3" s="13" customFormat="1" x14ac:dyDescent="0.25">
      <c r="C897" s="14"/>
    </row>
    <row r="898" spans="3:3" s="13" customFormat="1" x14ac:dyDescent="0.25">
      <c r="C898" s="14"/>
    </row>
    <row r="899" spans="3:3" s="13" customFormat="1" x14ac:dyDescent="0.25">
      <c r="C899" s="14"/>
    </row>
    <row r="900" spans="3:3" s="13" customFormat="1" x14ac:dyDescent="0.25">
      <c r="C900" s="14"/>
    </row>
    <row r="901" spans="3:3" s="13" customFormat="1" x14ac:dyDescent="0.25">
      <c r="C901" s="14"/>
    </row>
    <row r="902" spans="3:3" s="13" customFormat="1" x14ac:dyDescent="0.25">
      <c r="C902" s="14"/>
    </row>
    <row r="903" spans="3:3" s="13" customFormat="1" x14ac:dyDescent="0.25">
      <c r="C903" s="14"/>
    </row>
    <row r="904" spans="3:3" s="13" customFormat="1" x14ac:dyDescent="0.25">
      <c r="C904" s="14"/>
    </row>
    <row r="905" spans="3:3" s="13" customFormat="1" x14ac:dyDescent="0.25">
      <c r="C905" s="14"/>
    </row>
    <row r="906" spans="3:3" s="13" customFormat="1" x14ac:dyDescent="0.25">
      <c r="C906" s="14"/>
    </row>
    <row r="907" spans="3:3" s="13" customFormat="1" x14ac:dyDescent="0.25">
      <c r="C907" s="14"/>
    </row>
    <row r="908" spans="3:3" s="13" customFormat="1" x14ac:dyDescent="0.25">
      <c r="C908" s="14"/>
    </row>
    <row r="909" spans="3:3" s="13" customFormat="1" x14ac:dyDescent="0.25">
      <c r="C909" s="14"/>
    </row>
    <row r="910" spans="3:3" s="13" customFormat="1" x14ac:dyDescent="0.25">
      <c r="C910" s="14"/>
    </row>
    <row r="911" spans="3:3" s="13" customFormat="1" x14ac:dyDescent="0.25">
      <c r="C911" s="14"/>
    </row>
    <row r="912" spans="3:3" s="13" customFormat="1" x14ac:dyDescent="0.25">
      <c r="C912" s="14"/>
    </row>
    <row r="913" spans="3:3" s="13" customFormat="1" x14ac:dyDescent="0.25">
      <c r="C913" s="14"/>
    </row>
    <row r="914" spans="3:3" s="13" customFormat="1" x14ac:dyDescent="0.25">
      <c r="C914" s="14"/>
    </row>
    <row r="915" spans="3:3" s="13" customFormat="1" x14ac:dyDescent="0.25">
      <c r="C915" s="14"/>
    </row>
    <row r="916" spans="3:3" s="13" customFormat="1" x14ac:dyDescent="0.25">
      <c r="C916" s="14"/>
    </row>
    <row r="917" spans="3:3" s="13" customFormat="1" x14ac:dyDescent="0.25">
      <c r="C917" s="14"/>
    </row>
    <row r="918" spans="3:3" s="13" customFormat="1" x14ac:dyDescent="0.25">
      <c r="C918" s="14"/>
    </row>
    <row r="919" spans="3:3" s="13" customFormat="1" x14ac:dyDescent="0.25">
      <c r="C919" s="14"/>
    </row>
    <row r="920" spans="3:3" s="13" customFormat="1" x14ac:dyDescent="0.25">
      <c r="C920" s="14"/>
    </row>
    <row r="921" spans="3:3" s="13" customFormat="1" x14ac:dyDescent="0.25">
      <c r="C921" s="14"/>
    </row>
    <row r="922" spans="3:3" s="13" customFormat="1" x14ac:dyDescent="0.25">
      <c r="C922" s="14"/>
    </row>
    <row r="923" spans="3:3" s="13" customFormat="1" x14ac:dyDescent="0.25">
      <c r="C923" s="14"/>
    </row>
    <row r="924" spans="3:3" s="13" customFormat="1" x14ac:dyDescent="0.25">
      <c r="C924" s="14"/>
    </row>
    <row r="925" spans="3:3" s="13" customFormat="1" x14ac:dyDescent="0.25">
      <c r="C925" s="14"/>
    </row>
    <row r="926" spans="3:3" s="13" customFormat="1" x14ac:dyDescent="0.25">
      <c r="C926" s="14"/>
    </row>
    <row r="927" spans="3:3" s="13" customFormat="1" x14ac:dyDescent="0.25">
      <c r="C927" s="14"/>
    </row>
    <row r="928" spans="3:3" s="13" customFormat="1" x14ac:dyDescent="0.25">
      <c r="C928" s="14"/>
    </row>
    <row r="929" spans="3:3" s="13" customFormat="1" x14ac:dyDescent="0.25">
      <c r="C929" s="14"/>
    </row>
    <row r="930" spans="3:3" s="13" customFormat="1" x14ac:dyDescent="0.25">
      <c r="C930" s="14"/>
    </row>
    <row r="931" spans="3:3" s="13" customFormat="1" x14ac:dyDescent="0.25">
      <c r="C931" s="14"/>
    </row>
    <row r="932" spans="3:3" s="13" customFormat="1" x14ac:dyDescent="0.25">
      <c r="C932" s="14"/>
    </row>
    <row r="933" spans="3:3" s="13" customFormat="1" x14ac:dyDescent="0.25">
      <c r="C933" s="14"/>
    </row>
    <row r="934" spans="3:3" s="13" customFormat="1" x14ac:dyDescent="0.25">
      <c r="C934" s="14"/>
    </row>
    <row r="935" spans="3:3" s="13" customFormat="1" x14ac:dyDescent="0.25">
      <c r="C935" s="14"/>
    </row>
    <row r="936" spans="3:3" s="13" customFormat="1" x14ac:dyDescent="0.25">
      <c r="C936" s="14"/>
    </row>
    <row r="937" spans="3:3" s="13" customFormat="1" x14ac:dyDescent="0.25">
      <c r="C937" s="14"/>
    </row>
    <row r="938" spans="3:3" s="13" customFormat="1" x14ac:dyDescent="0.25">
      <c r="C938" s="14"/>
    </row>
    <row r="939" spans="3:3" s="13" customFormat="1" x14ac:dyDescent="0.25">
      <c r="C939" s="14"/>
    </row>
    <row r="940" spans="3:3" s="13" customFormat="1" x14ac:dyDescent="0.25">
      <c r="C940" s="14"/>
    </row>
    <row r="941" spans="3:3" s="13" customFormat="1" x14ac:dyDescent="0.25">
      <c r="C941" s="14"/>
    </row>
    <row r="942" spans="3:3" s="13" customFormat="1" x14ac:dyDescent="0.25">
      <c r="C942" s="14"/>
    </row>
    <row r="943" spans="3:3" s="13" customFormat="1" x14ac:dyDescent="0.25">
      <c r="C943" s="14"/>
    </row>
    <row r="944" spans="3:3" s="13" customFormat="1" x14ac:dyDescent="0.25">
      <c r="C944" s="14"/>
    </row>
    <row r="945" spans="3:3" s="13" customFormat="1" x14ac:dyDescent="0.25">
      <c r="C945" s="14"/>
    </row>
    <row r="946" spans="3:3" s="13" customFormat="1" x14ac:dyDescent="0.25">
      <c r="C946" s="14"/>
    </row>
    <row r="947" spans="3:3" s="13" customFormat="1" x14ac:dyDescent="0.25">
      <c r="C947" s="14"/>
    </row>
    <row r="948" spans="3:3" s="13" customFormat="1" x14ac:dyDescent="0.25">
      <c r="C948" s="14"/>
    </row>
    <row r="949" spans="3:3" s="13" customFormat="1" x14ac:dyDescent="0.25">
      <c r="C949" s="14"/>
    </row>
    <row r="950" spans="3:3" s="13" customFormat="1" x14ac:dyDescent="0.25">
      <c r="C950" s="14"/>
    </row>
    <row r="951" spans="3:3" s="13" customFormat="1" x14ac:dyDescent="0.25">
      <c r="C951" s="14"/>
    </row>
    <row r="952" spans="3:3" s="13" customFormat="1" x14ac:dyDescent="0.25">
      <c r="C952" s="14"/>
    </row>
    <row r="953" spans="3:3" s="13" customFormat="1" x14ac:dyDescent="0.25">
      <c r="C953" s="14"/>
    </row>
    <row r="954" spans="3:3" s="13" customFormat="1" x14ac:dyDescent="0.25">
      <c r="C954" s="14"/>
    </row>
    <row r="955" spans="3:3" s="13" customFormat="1" x14ac:dyDescent="0.25">
      <c r="C955" s="14"/>
    </row>
    <row r="956" spans="3:3" s="13" customFormat="1" x14ac:dyDescent="0.25">
      <c r="C956" s="14"/>
    </row>
    <row r="957" spans="3:3" s="13" customFormat="1" x14ac:dyDescent="0.25">
      <c r="C957" s="14"/>
    </row>
    <row r="958" spans="3:3" s="13" customFormat="1" x14ac:dyDescent="0.25">
      <c r="C958" s="14"/>
    </row>
    <row r="959" spans="3:3" s="13" customFormat="1" x14ac:dyDescent="0.25">
      <c r="C959" s="14"/>
    </row>
    <row r="960" spans="3:3" s="13" customFormat="1" x14ac:dyDescent="0.25">
      <c r="C960" s="14"/>
    </row>
    <row r="961" spans="3:3" s="13" customFormat="1" x14ac:dyDescent="0.25">
      <c r="C961" s="14"/>
    </row>
    <row r="962" spans="3:3" s="13" customFormat="1" x14ac:dyDescent="0.25">
      <c r="C962" s="14"/>
    </row>
    <row r="963" spans="3:3" s="13" customFormat="1" x14ac:dyDescent="0.25">
      <c r="C963" s="14"/>
    </row>
    <row r="964" spans="3:3" s="13" customFormat="1" x14ac:dyDescent="0.25">
      <c r="C964" s="14"/>
    </row>
    <row r="965" spans="3:3" s="13" customFormat="1" x14ac:dyDescent="0.25">
      <c r="C965" s="14"/>
    </row>
    <row r="966" spans="3:3" s="13" customFormat="1" x14ac:dyDescent="0.25">
      <c r="C966" s="14"/>
    </row>
    <row r="967" spans="3:3" s="13" customFormat="1" x14ac:dyDescent="0.25">
      <c r="C967" s="14"/>
    </row>
    <row r="968" spans="3:3" s="13" customFormat="1" x14ac:dyDescent="0.25">
      <c r="C968" s="14"/>
    </row>
    <row r="969" spans="3:3" s="13" customFormat="1" x14ac:dyDescent="0.25">
      <c r="C969" s="14"/>
    </row>
    <row r="970" spans="3:3" s="13" customFormat="1" x14ac:dyDescent="0.25">
      <c r="C970" s="14"/>
    </row>
    <row r="971" spans="3:3" s="13" customFormat="1" x14ac:dyDescent="0.25">
      <c r="C971" s="14"/>
    </row>
    <row r="972" spans="3:3" s="13" customFormat="1" x14ac:dyDescent="0.25">
      <c r="C972" s="14"/>
    </row>
    <row r="973" spans="3:3" s="13" customFormat="1" x14ac:dyDescent="0.25">
      <c r="C973" s="14"/>
    </row>
    <row r="974" spans="3:3" s="13" customFormat="1" x14ac:dyDescent="0.25">
      <c r="C974" s="14"/>
    </row>
    <row r="975" spans="3:3" s="13" customFormat="1" x14ac:dyDescent="0.25">
      <c r="C975" s="14"/>
    </row>
    <row r="976" spans="3:3" s="13" customFormat="1" x14ac:dyDescent="0.25">
      <c r="C976" s="14"/>
    </row>
    <row r="977" spans="3:3" s="13" customFormat="1" x14ac:dyDescent="0.25">
      <c r="C977" s="14"/>
    </row>
    <row r="978" spans="3:3" s="13" customFormat="1" x14ac:dyDescent="0.25">
      <c r="C978" s="14"/>
    </row>
    <row r="979" spans="3:3" s="13" customFormat="1" x14ac:dyDescent="0.25">
      <c r="C979" s="14"/>
    </row>
    <row r="980" spans="3:3" s="13" customFormat="1" x14ac:dyDescent="0.25">
      <c r="C980" s="14"/>
    </row>
    <row r="981" spans="3:3" s="13" customFormat="1" x14ac:dyDescent="0.25">
      <c r="C981" s="14"/>
    </row>
    <row r="982" spans="3:3" s="13" customFormat="1" x14ac:dyDescent="0.25">
      <c r="C982" s="14"/>
    </row>
    <row r="983" spans="3:3" s="13" customFormat="1" x14ac:dyDescent="0.25">
      <c r="C983" s="14"/>
    </row>
    <row r="984" spans="3:3" s="13" customFormat="1" x14ac:dyDescent="0.25">
      <c r="C984" s="14"/>
    </row>
    <row r="985" spans="3:3" s="13" customFormat="1" x14ac:dyDescent="0.25">
      <c r="C985" s="14"/>
    </row>
    <row r="986" spans="3:3" s="13" customFormat="1" x14ac:dyDescent="0.25">
      <c r="C986" s="14"/>
    </row>
    <row r="987" spans="3:3" s="13" customFormat="1" x14ac:dyDescent="0.25">
      <c r="C987" s="14"/>
    </row>
    <row r="988" spans="3:3" s="13" customFormat="1" x14ac:dyDescent="0.25">
      <c r="C988" s="14"/>
    </row>
    <row r="989" spans="3:3" s="13" customFormat="1" x14ac:dyDescent="0.25">
      <c r="C989" s="14"/>
    </row>
    <row r="990" spans="3:3" s="13" customFormat="1" x14ac:dyDescent="0.25">
      <c r="C990" s="14"/>
    </row>
    <row r="991" spans="3:3" s="13" customFormat="1" x14ac:dyDescent="0.25">
      <c r="C991" s="14"/>
    </row>
    <row r="992" spans="3:3" s="13" customFormat="1" x14ac:dyDescent="0.25">
      <c r="C992" s="14"/>
    </row>
    <row r="993" spans="3:3" s="13" customFormat="1" x14ac:dyDescent="0.25">
      <c r="C993" s="14"/>
    </row>
    <row r="994" spans="3:3" s="13" customFormat="1" x14ac:dyDescent="0.25">
      <c r="C994" s="14"/>
    </row>
    <row r="995" spans="3:3" s="13" customFormat="1" x14ac:dyDescent="0.25">
      <c r="C995" s="14"/>
    </row>
    <row r="996" spans="3:3" s="13" customFormat="1" x14ac:dyDescent="0.25">
      <c r="C996" s="14"/>
    </row>
    <row r="997" spans="3:3" s="13" customFormat="1" x14ac:dyDescent="0.25">
      <c r="C997" s="14"/>
    </row>
    <row r="998" spans="3:3" s="13" customFormat="1" x14ac:dyDescent="0.25">
      <c r="C998" s="14"/>
    </row>
    <row r="999" spans="3:3" s="13" customFormat="1" x14ac:dyDescent="0.25">
      <c r="C999" s="14"/>
    </row>
    <row r="1000" spans="3:3" s="13" customFormat="1" x14ac:dyDescent="0.25">
      <c r="C1000" s="14"/>
    </row>
    <row r="1001" spans="3:3" s="13" customFormat="1" x14ac:dyDescent="0.25">
      <c r="C1001" s="14"/>
    </row>
    <row r="1002" spans="3:3" s="13" customFormat="1" x14ac:dyDescent="0.25">
      <c r="C1002" s="14"/>
    </row>
    <row r="1003" spans="3:3" s="13" customFormat="1" x14ac:dyDescent="0.25">
      <c r="C1003" s="14"/>
    </row>
    <row r="1004" spans="3:3" s="13" customFormat="1" x14ac:dyDescent="0.25">
      <c r="C1004" s="14"/>
    </row>
    <row r="1005" spans="3:3" s="13" customFormat="1" x14ac:dyDescent="0.25">
      <c r="C1005" s="14"/>
    </row>
    <row r="1006" spans="3:3" s="13" customFormat="1" x14ac:dyDescent="0.25">
      <c r="C1006" s="14"/>
    </row>
    <row r="1007" spans="3:3" s="13" customFormat="1" x14ac:dyDescent="0.25">
      <c r="C1007" s="14"/>
    </row>
    <row r="1008" spans="3:3" s="13" customFormat="1" x14ac:dyDescent="0.25">
      <c r="C1008" s="14"/>
    </row>
    <row r="1009" spans="3:3" s="13" customFormat="1" x14ac:dyDescent="0.25">
      <c r="C1009" s="14"/>
    </row>
    <row r="1010" spans="3:3" s="13" customFormat="1" x14ac:dyDescent="0.25">
      <c r="C1010" s="14"/>
    </row>
    <row r="1011" spans="3:3" s="13" customFormat="1" x14ac:dyDescent="0.25">
      <c r="C1011" s="14"/>
    </row>
    <row r="1012" spans="3:3" s="13" customFormat="1" x14ac:dyDescent="0.25">
      <c r="C1012" s="14"/>
    </row>
    <row r="1013" spans="3:3" s="13" customFormat="1" x14ac:dyDescent="0.25">
      <c r="C1013" s="14"/>
    </row>
    <row r="1014" spans="3:3" s="13" customFormat="1" x14ac:dyDescent="0.25">
      <c r="C1014" s="14"/>
    </row>
    <row r="1015" spans="3:3" s="13" customFormat="1" x14ac:dyDescent="0.25">
      <c r="C1015" s="14"/>
    </row>
    <row r="1016" spans="3:3" s="13" customFormat="1" x14ac:dyDescent="0.25">
      <c r="C1016" s="14"/>
    </row>
    <row r="1017" spans="3:3" s="13" customFormat="1" x14ac:dyDescent="0.25">
      <c r="C1017" s="14"/>
    </row>
    <row r="1018" spans="3:3" s="13" customFormat="1" x14ac:dyDescent="0.25">
      <c r="C1018" s="14"/>
    </row>
    <row r="1019" spans="3:3" s="13" customFormat="1" x14ac:dyDescent="0.25">
      <c r="C1019" s="14"/>
    </row>
    <row r="1020" spans="3:3" s="13" customFormat="1" x14ac:dyDescent="0.25">
      <c r="C1020" s="14"/>
    </row>
    <row r="1021" spans="3:3" s="13" customFormat="1" x14ac:dyDescent="0.25">
      <c r="C1021" s="14"/>
    </row>
    <row r="1022" spans="3:3" s="13" customFormat="1" x14ac:dyDescent="0.25">
      <c r="C1022" s="14"/>
    </row>
    <row r="1023" spans="3:3" s="13" customFormat="1" x14ac:dyDescent="0.25">
      <c r="C1023" s="14"/>
    </row>
    <row r="1024" spans="3:3" s="13" customFormat="1" x14ac:dyDescent="0.25">
      <c r="C1024" s="14"/>
    </row>
    <row r="1025" spans="3:3" s="13" customFormat="1" x14ac:dyDescent="0.25">
      <c r="C1025" s="14"/>
    </row>
    <row r="1026" spans="3:3" s="13" customFormat="1" x14ac:dyDescent="0.25">
      <c r="C1026" s="14"/>
    </row>
    <row r="1027" spans="3:3" s="13" customFormat="1" x14ac:dyDescent="0.25">
      <c r="C1027" s="14"/>
    </row>
    <row r="1028" spans="3:3" s="13" customFormat="1" x14ac:dyDescent="0.25">
      <c r="C1028" s="14"/>
    </row>
    <row r="1029" spans="3:3" s="13" customFormat="1" x14ac:dyDescent="0.25">
      <c r="C1029" s="14"/>
    </row>
    <row r="1030" spans="3:3" s="13" customFormat="1" x14ac:dyDescent="0.25">
      <c r="C1030" s="14"/>
    </row>
    <row r="1031" spans="3:3" s="13" customFormat="1" x14ac:dyDescent="0.25">
      <c r="C1031" s="14"/>
    </row>
    <row r="1032" spans="3:3" s="13" customFormat="1" x14ac:dyDescent="0.25">
      <c r="C1032" s="14"/>
    </row>
    <row r="1033" spans="3:3" s="13" customFormat="1" x14ac:dyDescent="0.25">
      <c r="C1033" s="14"/>
    </row>
    <row r="1034" spans="3:3" s="13" customFormat="1" x14ac:dyDescent="0.25">
      <c r="C1034" s="14"/>
    </row>
    <row r="1035" spans="3:3" s="13" customFormat="1" x14ac:dyDescent="0.25">
      <c r="C1035" s="14"/>
    </row>
    <row r="1036" spans="3:3" s="13" customFormat="1" x14ac:dyDescent="0.25">
      <c r="C1036" s="14"/>
    </row>
    <row r="1037" spans="3:3" s="13" customFormat="1" x14ac:dyDescent="0.25">
      <c r="C1037" s="14"/>
    </row>
    <row r="1038" spans="3:3" s="13" customFormat="1" x14ac:dyDescent="0.25">
      <c r="C1038" s="14"/>
    </row>
    <row r="1039" spans="3:3" s="13" customFormat="1" x14ac:dyDescent="0.25">
      <c r="C1039" s="14"/>
    </row>
    <row r="1040" spans="3:3" s="13" customFormat="1" x14ac:dyDescent="0.25">
      <c r="C1040" s="14"/>
    </row>
    <row r="1041" spans="3:3" s="13" customFormat="1" x14ac:dyDescent="0.25">
      <c r="C1041" s="14"/>
    </row>
    <row r="1042" spans="3:3" s="13" customFormat="1" x14ac:dyDescent="0.25">
      <c r="C1042" s="14"/>
    </row>
    <row r="1043" spans="3:3" s="13" customFormat="1" x14ac:dyDescent="0.25">
      <c r="C1043" s="14"/>
    </row>
    <row r="1044" spans="3:3" s="13" customFormat="1" x14ac:dyDescent="0.25">
      <c r="C1044" s="14"/>
    </row>
    <row r="1045" spans="3:3" s="13" customFormat="1" x14ac:dyDescent="0.25">
      <c r="C1045" s="14"/>
    </row>
    <row r="1046" spans="3:3" s="13" customFormat="1" x14ac:dyDescent="0.25">
      <c r="C1046" s="14"/>
    </row>
    <row r="1047" spans="3:3" s="13" customFormat="1" x14ac:dyDescent="0.25">
      <c r="C1047" s="14"/>
    </row>
    <row r="1048" spans="3:3" s="13" customFormat="1" x14ac:dyDescent="0.25">
      <c r="C1048" s="14"/>
    </row>
    <row r="1049" spans="3:3" s="13" customFormat="1" x14ac:dyDescent="0.25">
      <c r="C1049" s="14"/>
    </row>
    <row r="1050" spans="3:3" s="13" customFormat="1" x14ac:dyDescent="0.25">
      <c r="C1050" s="14"/>
    </row>
    <row r="1051" spans="3:3" s="13" customFormat="1" x14ac:dyDescent="0.25">
      <c r="C1051" s="14"/>
    </row>
    <row r="1052" spans="3:3" s="13" customFormat="1" x14ac:dyDescent="0.25">
      <c r="C1052" s="14"/>
    </row>
    <row r="1053" spans="3:3" s="13" customFormat="1" x14ac:dyDescent="0.25">
      <c r="C1053" s="14"/>
    </row>
    <row r="1054" spans="3:3" s="13" customFormat="1" x14ac:dyDescent="0.25">
      <c r="C1054" s="14"/>
    </row>
    <row r="1055" spans="3:3" s="13" customFormat="1" x14ac:dyDescent="0.25">
      <c r="C1055" s="14"/>
    </row>
    <row r="1056" spans="3:3" s="13" customFormat="1" x14ac:dyDescent="0.25">
      <c r="C1056" s="14"/>
    </row>
    <row r="1057" spans="3:3" s="13" customFormat="1" x14ac:dyDescent="0.25">
      <c r="C1057" s="14"/>
    </row>
    <row r="1058" spans="3:3" s="13" customFormat="1" x14ac:dyDescent="0.25">
      <c r="C1058" s="14"/>
    </row>
    <row r="1059" spans="3:3" s="13" customFormat="1" x14ac:dyDescent="0.25">
      <c r="C1059" s="14"/>
    </row>
    <row r="1060" spans="3:3" s="13" customFormat="1" x14ac:dyDescent="0.25">
      <c r="C1060" s="14"/>
    </row>
    <row r="1061" spans="3:3" s="13" customFormat="1" x14ac:dyDescent="0.25">
      <c r="C1061" s="14"/>
    </row>
    <row r="1062" spans="3:3" s="13" customFormat="1" x14ac:dyDescent="0.25">
      <c r="C1062" s="14"/>
    </row>
    <row r="1063" spans="3:3" s="13" customFormat="1" x14ac:dyDescent="0.25">
      <c r="C1063" s="14"/>
    </row>
    <row r="1064" spans="3:3" s="13" customFormat="1" x14ac:dyDescent="0.25">
      <c r="C1064" s="14"/>
    </row>
    <row r="1065" spans="3:3" s="13" customFormat="1" x14ac:dyDescent="0.25">
      <c r="C1065" s="14"/>
    </row>
    <row r="1066" spans="3:3" s="13" customFormat="1" x14ac:dyDescent="0.25">
      <c r="C1066" s="14"/>
    </row>
    <row r="1067" spans="3:3" s="13" customFormat="1" x14ac:dyDescent="0.25">
      <c r="C1067" s="14"/>
    </row>
    <row r="1068" spans="3:3" s="13" customFormat="1" x14ac:dyDescent="0.25">
      <c r="C1068" s="14"/>
    </row>
    <row r="1069" spans="3:3" s="13" customFormat="1" x14ac:dyDescent="0.25">
      <c r="C1069" s="14"/>
    </row>
    <row r="1070" spans="3:3" s="13" customFormat="1" x14ac:dyDescent="0.25">
      <c r="C1070" s="14"/>
    </row>
    <row r="1071" spans="3:3" s="13" customFormat="1" x14ac:dyDescent="0.25">
      <c r="C1071" s="14"/>
    </row>
    <row r="1072" spans="3:3" s="13" customFormat="1" x14ac:dyDescent="0.25">
      <c r="C1072" s="14"/>
    </row>
    <row r="1073" spans="3:3" s="13" customFormat="1" x14ac:dyDescent="0.25">
      <c r="C1073" s="14"/>
    </row>
    <row r="1074" spans="3:3" s="13" customFormat="1" x14ac:dyDescent="0.25">
      <c r="C1074" s="14"/>
    </row>
    <row r="1075" spans="3:3" s="13" customFormat="1" x14ac:dyDescent="0.25">
      <c r="C1075" s="14"/>
    </row>
    <row r="1076" spans="3:3" s="13" customFormat="1" x14ac:dyDescent="0.25">
      <c r="C1076" s="14"/>
    </row>
    <row r="1077" spans="3:3" s="13" customFormat="1" x14ac:dyDescent="0.25">
      <c r="C1077" s="14"/>
    </row>
    <row r="1078" spans="3:3" s="13" customFormat="1" x14ac:dyDescent="0.25">
      <c r="C1078" s="14"/>
    </row>
    <row r="1079" spans="3:3" s="13" customFormat="1" x14ac:dyDescent="0.25">
      <c r="C1079" s="14"/>
    </row>
    <row r="1080" spans="3:3" s="13" customFormat="1" x14ac:dyDescent="0.25">
      <c r="C1080" s="14"/>
    </row>
    <row r="1081" spans="3:3" s="13" customFormat="1" x14ac:dyDescent="0.25">
      <c r="C1081" s="14"/>
    </row>
    <row r="1082" spans="3:3" s="13" customFormat="1" x14ac:dyDescent="0.25">
      <c r="C1082" s="14"/>
    </row>
    <row r="1083" spans="3:3" s="13" customFormat="1" x14ac:dyDescent="0.25">
      <c r="C1083" s="14"/>
    </row>
    <row r="1084" spans="3:3" s="13" customFormat="1" x14ac:dyDescent="0.25">
      <c r="C1084" s="14"/>
    </row>
    <row r="1085" spans="3:3" s="13" customFormat="1" x14ac:dyDescent="0.25">
      <c r="C1085" s="14"/>
    </row>
    <row r="1086" spans="3:3" s="13" customFormat="1" x14ac:dyDescent="0.25">
      <c r="C1086" s="14"/>
    </row>
    <row r="1087" spans="3:3" s="13" customFormat="1" x14ac:dyDescent="0.25">
      <c r="C1087" s="14"/>
    </row>
    <row r="1088" spans="3:3" s="13" customFormat="1" x14ac:dyDescent="0.25">
      <c r="C1088" s="14"/>
    </row>
    <row r="1089" spans="3:3" s="13" customFormat="1" x14ac:dyDescent="0.25">
      <c r="C1089" s="14"/>
    </row>
    <row r="1090" spans="3:3" s="13" customFormat="1" x14ac:dyDescent="0.25">
      <c r="C1090" s="14"/>
    </row>
    <row r="1091" spans="3:3" s="13" customFormat="1" x14ac:dyDescent="0.25">
      <c r="C1091" s="14"/>
    </row>
    <row r="1092" spans="3:3" s="13" customFormat="1" x14ac:dyDescent="0.25">
      <c r="C1092" s="14"/>
    </row>
    <row r="1093" spans="3:3" s="13" customFormat="1" x14ac:dyDescent="0.25">
      <c r="C1093" s="14"/>
    </row>
    <row r="1094" spans="3:3" s="13" customFormat="1" x14ac:dyDescent="0.25">
      <c r="C1094" s="14"/>
    </row>
    <row r="1095" spans="3:3" s="13" customFormat="1" x14ac:dyDescent="0.25">
      <c r="C1095" s="14"/>
    </row>
    <row r="1096" spans="3:3" s="13" customFormat="1" x14ac:dyDescent="0.25">
      <c r="C1096" s="14"/>
    </row>
    <row r="1097" spans="3:3" s="13" customFormat="1" x14ac:dyDescent="0.25">
      <c r="C1097" s="14"/>
    </row>
    <row r="1098" spans="3:3" s="13" customFormat="1" x14ac:dyDescent="0.25">
      <c r="C1098" s="14"/>
    </row>
    <row r="1099" spans="3:3" s="13" customFormat="1" x14ac:dyDescent="0.25">
      <c r="C1099" s="14"/>
    </row>
    <row r="1100" spans="3:3" s="13" customFormat="1" x14ac:dyDescent="0.25">
      <c r="C1100" s="14"/>
    </row>
    <row r="1101" spans="3:3" s="13" customFormat="1" x14ac:dyDescent="0.25">
      <c r="C1101" s="14"/>
    </row>
    <row r="1102" spans="3:3" s="13" customFormat="1" x14ac:dyDescent="0.25">
      <c r="C1102" s="14"/>
    </row>
    <row r="1103" spans="3:3" s="13" customFormat="1" x14ac:dyDescent="0.25">
      <c r="C1103" s="14"/>
    </row>
    <row r="1104" spans="3:3" s="13" customFormat="1" x14ac:dyDescent="0.25">
      <c r="C1104" s="14"/>
    </row>
    <row r="1105" spans="3:3" s="13" customFormat="1" x14ac:dyDescent="0.25">
      <c r="C1105" s="14"/>
    </row>
    <row r="1106" spans="3:3" s="13" customFormat="1" x14ac:dyDescent="0.25">
      <c r="C1106" s="14"/>
    </row>
    <row r="1107" spans="3:3" s="13" customFormat="1" x14ac:dyDescent="0.25">
      <c r="C1107" s="14"/>
    </row>
    <row r="1108" spans="3:3" s="13" customFormat="1" x14ac:dyDescent="0.25">
      <c r="C1108" s="14"/>
    </row>
    <row r="1109" spans="3:3" s="13" customFormat="1" x14ac:dyDescent="0.25">
      <c r="C1109" s="14"/>
    </row>
    <row r="1110" spans="3:3" s="13" customFormat="1" x14ac:dyDescent="0.25">
      <c r="C1110" s="14"/>
    </row>
    <row r="1111" spans="3:3" s="13" customFormat="1" x14ac:dyDescent="0.25">
      <c r="C1111" s="14"/>
    </row>
    <row r="1112" spans="3:3" s="13" customFormat="1" x14ac:dyDescent="0.25">
      <c r="C1112" s="14"/>
    </row>
    <row r="1113" spans="3:3" s="13" customFormat="1" x14ac:dyDescent="0.25">
      <c r="C1113" s="14"/>
    </row>
    <row r="1114" spans="3:3" s="13" customFormat="1" x14ac:dyDescent="0.25">
      <c r="C1114" s="14"/>
    </row>
    <row r="1115" spans="3:3" s="13" customFormat="1" x14ac:dyDescent="0.25">
      <c r="C1115" s="14"/>
    </row>
    <row r="1116" spans="3:3" s="13" customFormat="1" x14ac:dyDescent="0.25">
      <c r="C1116" s="14"/>
    </row>
    <row r="1117" spans="3:3" s="13" customFormat="1" x14ac:dyDescent="0.25">
      <c r="C1117" s="14"/>
    </row>
    <row r="1118" spans="3:3" s="13" customFormat="1" x14ac:dyDescent="0.25">
      <c r="C1118" s="14"/>
    </row>
    <row r="1119" spans="3:3" s="13" customFormat="1" x14ac:dyDescent="0.25">
      <c r="C1119" s="14"/>
    </row>
    <row r="1120" spans="3:3" s="13" customFormat="1" x14ac:dyDescent="0.25">
      <c r="C1120" s="14"/>
    </row>
    <row r="1121" spans="3:3" s="13" customFormat="1" x14ac:dyDescent="0.25">
      <c r="C1121" s="14"/>
    </row>
    <row r="1122" spans="3:3" s="13" customFormat="1" x14ac:dyDescent="0.25">
      <c r="C1122" s="14"/>
    </row>
    <row r="1123" spans="3:3" s="13" customFormat="1" x14ac:dyDescent="0.25">
      <c r="C1123" s="14"/>
    </row>
    <row r="1124" spans="3:3" s="13" customFormat="1" x14ac:dyDescent="0.25">
      <c r="C1124" s="14"/>
    </row>
    <row r="1125" spans="3:3" s="13" customFormat="1" x14ac:dyDescent="0.25">
      <c r="C1125" s="14"/>
    </row>
    <row r="1126" spans="3:3" s="13" customFormat="1" x14ac:dyDescent="0.25">
      <c r="C1126" s="14"/>
    </row>
    <row r="1127" spans="3:3" s="13" customFormat="1" x14ac:dyDescent="0.25">
      <c r="C1127" s="14"/>
    </row>
    <row r="1128" spans="3:3" s="13" customFormat="1" x14ac:dyDescent="0.25">
      <c r="C1128" s="14"/>
    </row>
    <row r="1129" spans="3:3" s="13" customFormat="1" x14ac:dyDescent="0.25">
      <c r="C1129" s="14"/>
    </row>
    <row r="1130" spans="3:3" s="13" customFormat="1" x14ac:dyDescent="0.25">
      <c r="C1130" s="14"/>
    </row>
    <row r="1131" spans="3:3" s="13" customFormat="1" x14ac:dyDescent="0.25">
      <c r="C1131" s="14"/>
    </row>
    <row r="1132" spans="3:3" s="13" customFormat="1" x14ac:dyDescent="0.25">
      <c r="C1132" s="14"/>
    </row>
    <row r="1133" spans="3:3" s="13" customFormat="1" x14ac:dyDescent="0.25">
      <c r="C1133" s="14"/>
    </row>
    <row r="1134" spans="3:3" s="13" customFormat="1" x14ac:dyDescent="0.25">
      <c r="C1134" s="14"/>
    </row>
    <row r="1135" spans="3:3" s="13" customFormat="1" x14ac:dyDescent="0.25">
      <c r="C1135" s="14"/>
    </row>
    <row r="1136" spans="3:3" s="13" customFormat="1" x14ac:dyDescent="0.25">
      <c r="C1136" s="14"/>
    </row>
    <row r="1137" spans="3:3" s="13" customFormat="1" x14ac:dyDescent="0.25">
      <c r="C1137" s="14"/>
    </row>
    <row r="1138" spans="3:3" s="13" customFormat="1" x14ac:dyDescent="0.25">
      <c r="C1138" s="14"/>
    </row>
    <row r="1139" spans="3:3" s="13" customFormat="1" x14ac:dyDescent="0.25">
      <c r="C1139" s="14"/>
    </row>
    <row r="1140" spans="3:3" s="13" customFormat="1" x14ac:dyDescent="0.25">
      <c r="C1140" s="14"/>
    </row>
    <row r="1141" spans="3:3" s="13" customFormat="1" x14ac:dyDescent="0.25">
      <c r="C1141" s="14"/>
    </row>
    <row r="1142" spans="3:3" s="13" customFormat="1" x14ac:dyDescent="0.25">
      <c r="C1142" s="14"/>
    </row>
    <row r="1143" spans="3:3" s="13" customFormat="1" x14ac:dyDescent="0.25">
      <c r="C1143" s="14"/>
    </row>
    <row r="1144" spans="3:3" s="13" customFormat="1" x14ac:dyDescent="0.25">
      <c r="C1144" s="14"/>
    </row>
    <row r="1145" spans="3:3" s="13" customFormat="1" x14ac:dyDescent="0.25">
      <c r="C1145" s="14"/>
    </row>
    <row r="1146" spans="3:3" s="13" customFormat="1" x14ac:dyDescent="0.25">
      <c r="C1146" s="14"/>
    </row>
    <row r="1147" spans="3:3" s="13" customFormat="1" x14ac:dyDescent="0.25">
      <c r="C1147" s="14"/>
    </row>
    <row r="1148" spans="3:3" s="13" customFormat="1" x14ac:dyDescent="0.25">
      <c r="C1148" s="14"/>
    </row>
    <row r="1149" spans="3:3" s="13" customFormat="1" x14ac:dyDescent="0.25">
      <c r="C1149" s="14"/>
    </row>
    <row r="1150" spans="3:3" s="13" customFormat="1" x14ac:dyDescent="0.25">
      <c r="C1150" s="14"/>
    </row>
    <row r="1151" spans="3:3" s="13" customFormat="1" x14ac:dyDescent="0.25">
      <c r="C1151" s="14"/>
    </row>
    <row r="1152" spans="3:3" s="13" customFormat="1" x14ac:dyDescent="0.25">
      <c r="C1152" s="14"/>
    </row>
    <row r="1153" spans="3:3" s="13" customFormat="1" x14ac:dyDescent="0.25">
      <c r="C1153" s="14"/>
    </row>
    <row r="1154" spans="3:3" s="13" customFormat="1" x14ac:dyDescent="0.25">
      <c r="C1154" s="14"/>
    </row>
    <row r="1155" spans="3:3" s="13" customFormat="1" x14ac:dyDescent="0.25">
      <c r="C1155" s="14"/>
    </row>
    <row r="1156" spans="3:3" s="13" customFormat="1" x14ac:dyDescent="0.25">
      <c r="C1156" s="14"/>
    </row>
    <row r="1157" spans="3:3" s="13" customFormat="1" x14ac:dyDescent="0.25">
      <c r="C1157" s="14"/>
    </row>
    <row r="1158" spans="3:3" s="13" customFormat="1" x14ac:dyDescent="0.25">
      <c r="C1158" s="14"/>
    </row>
    <row r="1159" spans="3:3" s="13" customFormat="1" x14ac:dyDescent="0.25">
      <c r="C1159" s="14"/>
    </row>
    <row r="1160" spans="3:3" s="13" customFormat="1" x14ac:dyDescent="0.25">
      <c r="C1160" s="14"/>
    </row>
    <row r="1161" spans="3:3" s="13" customFormat="1" x14ac:dyDescent="0.25">
      <c r="C1161" s="14"/>
    </row>
    <row r="1162" spans="3:3" s="13" customFormat="1" x14ac:dyDescent="0.25">
      <c r="C1162" s="14"/>
    </row>
    <row r="1163" spans="3:3" s="13" customFormat="1" x14ac:dyDescent="0.25">
      <c r="C1163" s="14"/>
    </row>
    <row r="1164" spans="3:3" s="13" customFormat="1" x14ac:dyDescent="0.25">
      <c r="C1164" s="14"/>
    </row>
    <row r="1165" spans="3:3" s="13" customFormat="1" x14ac:dyDescent="0.25">
      <c r="C1165" s="14"/>
    </row>
    <row r="1166" spans="3:3" s="13" customFormat="1" x14ac:dyDescent="0.25">
      <c r="C1166" s="14"/>
    </row>
    <row r="1167" spans="3:3" s="13" customFormat="1" x14ac:dyDescent="0.25">
      <c r="C1167" s="14"/>
    </row>
    <row r="1168" spans="3:3" s="13" customFormat="1" x14ac:dyDescent="0.25">
      <c r="C1168" s="14"/>
    </row>
    <row r="1169" spans="3:3" s="13" customFormat="1" x14ac:dyDescent="0.25">
      <c r="C1169" s="14"/>
    </row>
    <row r="1170" spans="3:3" s="13" customFormat="1" x14ac:dyDescent="0.25">
      <c r="C1170" s="14"/>
    </row>
    <row r="1171" spans="3:3" s="13" customFormat="1" x14ac:dyDescent="0.25">
      <c r="C1171" s="14"/>
    </row>
    <row r="1172" spans="3:3" s="13" customFormat="1" x14ac:dyDescent="0.25">
      <c r="C1172" s="14"/>
    </row>
    <row r="1173" spans="3:3" s="13" customFormat="1" x14ac:dyDescent="0.25">
      <c r="C1173" s="14"/>
    </row>
    <row r="1174" spans="3:3" s="13" customFormat="1" x14ac:dyDescent="0.25">
      <c r="C1174" s="14"/>
    </row>
    <row r="1175" spans="3:3" s="13" customFormat="1" x14ac:dyDescent="0.25">
      <c r="C1175" s="14"/>
    </row>
    <row r="1176" spans="3:3" s="13" customFormat="1" x14ac:dyDescent="0.25">
      <c r="C1176" s="14"/>
    </row>
    <row r="1177" spans="3:3" s="13" customFormat="1" x14ac:dyDescent="0.25">
      <c r="C1177" s="14"/>
    </row>
    <row r="1178" spans="3:3" s="13" customFormat="1" x14ac:dyDescent="0.25">
      <c r="C1178" s="14"/>
    </row>
    <row r="1179" spans="3:3" s="13" customFormat="1" x14ac:dyDescent="0.25">
      <c r="C1179" s="14"/>
    </row>
    <row r="1180" spans="3:3" s="13" customFormat="1" x14ac:dyDescent="0.25">
      <c r="C1180" s="14"/>
    </row>
    <row r="1181" spans="3:3" s="13" customFormat="1" x14ac:dyDescent="0.25">
      <c r="C1181" s="14"/>
    </row>
    <row r="1182" spans="3:3" s="13" customFormat="1" x14ac:dyDescent="0.25">
      <c r="C1182" s="14"/>
    </row>
    <row r="1183" spans="3:3" s="13" customFormat="1" x14ac:dyDescent="0.25">
      <c r="C1183" s="14"/>
    </row>
    <row r="1184" spans="3:3" s="13" customFormat="1" x14ac:dyDescent="0.25">
      <c r="C1184" s="14"/>
    </row>
    <row r="1185" spans="3:3" s="13" customFormat="1" x14ac:dyDescent="0.25">
      <c r="C1185" s="14"/>
    </row>
    <row r="1186" spans="3:3" s="13" customFormat="1" x14ac:dyDescent="0.25">
      <c r="C1186" s="14"/>
    </row>
    <row r="1187" spans="3:3" s="13" customFormat="1" x14ac:dyDescent="0.25">
      <c r="C1187" s="14"/>
    </row>
    <row r="1188" spans="3:3" s="13" customFormat="1" x14ac:dyDescent="0.25">
      <c r="C1188" s="14"/>
    </row>
    <row r="1189" spans="3:3" s="13" customFormat="1" x14ac:dyDescent="0.25">
      <c r="C1189" s="14"/>
    </row>
    <row r="1190" spans="3:3" s="13" customFormat="1" x14ac:dyDescent="0.25">
      <c r="C1190" s="14"/>
    </row>
    <row r="1191" spans="3:3" s="13" customFormat="1" x14ac:dyDescent="0.25">
      <c r="C1191" s="14"/>
    </row>
    <row r="1192" spans="3:3" s="13" customFormat="1" x14ac:dyDescent="0.25">
      <c r="C1192" s="14"/>
    </row>
    <row r="1193" spans="3:3" s="13" customFormat="1" x14ac:dyDescent="0.25">
      <c r="C1193" s="14"/>
    </row>
    <row r="1194" spans="3:3" s="13" customFormat="1" x14ac:dyDescent="0.25">
      <c r="C1194" s="14"/>
    </row>
    <row r="1195" spans="3:3" s="13" customFormat="1" x14ac:dyDescent="0.25">
      <c r="C1195" s="14"/>
    </row>
    <row r="1196" spans="3:3" s="13" customFormat="1" x14ac:dyDescent="0.25">
      <c r="C1196" s="14"/>
    </row>
    <row r="1197" spans="3:3" s="13" customFormat="1" x14ac:dyDescent="0.25">
      <c r="C1197" s="14"/>
    </row>
    <row r="1198" spans="3:3" s="13" customFormat="1" x14ac:dyDescent="0.25">
      <c r="C1198" s="14"/>
    </row>
    <row r="1199" spans="3:3" s="13" customFormat="1" x14ac:dyDescent="0.25">
      <c r="C1199" s="14"/>
    </row>
    <row r="1200" spans="3:3" s="13" customFormat="1" x14ac:dyDescent="0.25">
      <c r="C1200" s="14"/>
    </row>
    <row r="1201" spans="3:3" s="13" customFormat="1" x14ac:dyDescent="0.25">
      <c r="C1201" s="14"/>
    </row>
    <row r="1202" spans="3:3" s="13" customFormat="1" x14ac:dyDescent="0.25">
      <c r="C1202" s="14"/>
    </row>
    <row r="1203" spans="3:3" s="13" customFormat="1" x14ac:dyDescent="0.25">
      <c r="C1203" s="14"/>
    </row>
    <row r="1204" spans="3:3" s="13" customFormat="1" x14ac:dyDescent="0.25">
      <c r="C1204" s="14"/>
    </row>
    <row r="1205" spans="3:3" s="13" customFormat="1" x14ac:dyDescent="0.25">
      <c r="C1205" s="14"/>
    </row>
    <row r="1206" spans="3:3" s="13" customFormat="1" x14ac:dyDescent="0.25">
      <c r="C1206" s="14"/>
    </row>
    <row r="1207" spans="3:3" s="13" customFormat="1" x14ac:dyDescent="0.25">
      <c r="C1207" s="14"/>
    </row>
    <row r="1208" spans="3:3" s="13" customFormat="1" x14ac:dyDescent="0.25">
      <c r="C1208" s="14"/>
    </row>
    <row r="1209" spans="3:3" s="13" customFormat="1" x14ac:dyDescent="0.25">
      <c r="C1209" s="14"/>
    </row>
    <row r="1210" spans="3:3" s="13" customFormat="1" x14ac:dyDescent="0.25">
      <c r="C1210" s="14"/>
    </row>
    <row r="1211" spans="3:3" s="13" customFormat="1" x14ac:dyDescent="0.25">
      <c r="C1211" s="14"/>
    </row>
    <row r="1212" spans="3:3" s="13" customFormat="1" x14ac:dyDescent="0.25">
      <c r="C1212" s="14"/>
    </row>
    <row r="1213" spans="3:3" s="13" customFormat="1" x14ac:dyDescent="0.25">
      <c r="C1213" s="14"/>
    </row>
    <row r="1214" spans="3:3" s="13" customFormat="1" x14ac:dyDescent="0.25">
      <c r="C1214" s="14"/>
    </row>
    <row r="1215" spans="3:3" s="13" customFormat="1" x14ac:dyDescent="0.25">
      <c r="C1215" s="14"/>
    </row>
    <row r="1216" spans="3:3" s="13" customFormat="1" x14ac:dyDescent="0.25">
      <c r="C1216" s="14"/>
    </row>
    <row r="1217" spans="3:3" s="13" customFormat="1" x14ac:dyDescent="0.25">
      <c r="C1217" s="14"/>
    </row>
    <row r="1218" spans="3:3" s="13" customFormat="1" x14ac:dyDescent="0.25">
      <c r="C1218" s="14"/>
    </row>
    <row r="1219" spans="3:3" s="13" customFormat="1" x14ac:dyDescent="0.25">
      <c r="C1219" s="14"/>
    </row>
    <row r="1220" spans="3:3" s="13" customFormat="1" x14ac:dyDescent="0.25">
      <c r="C1220" s="14"/>
    </row>
    <row r="1221" spans="3:3" s="13" customFormat="1" x14ac:dyDescent="0.25">
      <c r="C1221" s="14"/>
    </row>
    <row r="1222" spans="3:3" s="13" customFormat="1" x14ac:dyDescent="0.25">
      <c r="C1222" s="14"/>
    </row>
    <row r="1223" spans="3:3" s="13" customFormat="1" x14ac:dyDescent="0.25">
      <c r="C1223" s="14"/>
    </row>
    <row r="1224" spans="3:3" s="13" customFormat="1" x14ac:dyDescent="0.25">
      <c r="C1224" s="14"/>
    </row>
    <row r="1225" spans="3:3" s="13" customFormat="1" x14ac:dyDescent="0.25">
      <c r="C1225" s="14"/>
    </row>
    <row r="1226" spans="3:3" s="13" customFormat="1" x14ac:dyDescent="0.25">
      <c r="C1226" s="14"/>
    </row>
    <row r="1227" spans="3:3" s="13" customFormat="1" x14ac:dyDescent="0.25">
      <c r="C1227" s="14"/>
    </row>
    <row r="1228" spans="3:3" s="13" customFormat="1" x14ac:dyDescent="0.25">
      <c r="C1228" s="14"/>
    </row>
    <row r="1229" spans="3:3" s="13" customFormat="1" x14ac:dyDescent="0.25">
      <c r="C1229" s="14"/>
    </row>
    <row r="1230" spans="3:3" s="13" customFormat="1" x14ac:dyDescent="0.25">
      <c r="C1230" s="14"/>
    </row>
    <row r="1231" spans="3:3" s="13" customFormat="1" x14ac:dyDescent="0.25">
      <c r="C1231" s="14"/>
    </row>
    <row r="1232" spans="3:3" s="13" customFormat="1" x14ac:dyDescent="0.25">
      <c r="C1232" s="14"/>
    </row>
    <row r="1233" spans="3:3" s="13" customFormat="1" x14ac:dyDescent="0.25">
      <c r="C1233" s="14"/>
    </row>
    <row r="1234" spans="3:3" s="13" customFormat="1" x14ac:dyDescent="0.25">
      <c r="C1234" s="14"/>
    </row>
    <row r="1235" spans="3:3" s="13" customFormat="1" x14ac:dyDescent="0.25">
      <c r="C1235" s="14"/>
    </row>
    <row r="1236" spans="3:3" s="13" customFormat="1" x14ac:dyDescent="0.25">
      <c r="C1236" s="14"/>
    </row>
    <row r="1237" spans="3:3" s="13" customFormat="1" x14ac:dyDescent="0.25">
      <c r="C1237" s="14"/>
    </row>
    <row r="1238" spans="3:3" s="13" customFormat="1" x14ac:dyDescent="0.25">
      <c r="C1238" s="14"/>
    </row>
    <row r="1239" spans="3:3" s="13" customFormat="1" x14ac:dyDescent="0.25">
      <c r="C1239" s="14"/>
    </row>
    <row r="1240" spans="3:3" s="13" customFormat="1" x14ac:dyDescent="0.25">
      <c r="C1240" s="14"/>
    </row>
    <row r="1241" spans="3:3" s="13" customFormat="1" x14ac:dyDescent="0.25">
      <c r="C1241" s="14"/>
    </row>
    <row r="1242" spans="3:3" s="13" customFormat="1" x14ac:dyDescent="0.25">
      <c r="C1242" s="14"/>
    </row>
    <row r="1243" spans="3:3" s="13" customFormat="1" x14ac:dyDescent="0.25">
      <c r="C1243" s="14"/>
    </row>
    <row r="1244" spans="3:3" s="13" customFormat="1" x14ac:dyDescent="0.25">
      <c r="C1244" s="14"/>
    </row>
    <row r="1245" spans="3:3" s="13" customFormat="1" x14ac:dyDescent="0.25">
      <c r="C1245" s="14"/>
    </row>
    <row r="1246" spans="3:3" s="13" customFormat="1" x14ac:dyDescent="0.25">
      <c r="C1246" s="14"/>
    </row>
    <row r="1247" spans="3:3" s="13" customFormat="1" x14ac:dyDescent="0.25">
      <c r="C1247" s="14"/>
    </row>
    <row r="1248" spans="3:3" s="13" customFormat="1" x14ac:dyDescent="0.25">
      <c r="C1248" s="14"/>
    </row>
    <row r="1249" spans="3:3" s="13" customFormat="1" x14ac:dyDescent="0.25">
      <c r="C1249" s="14"/>
    </row>
    <row r="1250" spans="3:3" s="13" customFormat="1" x14ac:dyDescent="0.25">
      <c r="C1250" s="14"/>
    </row>
    <row r="1251" spans="3:3" s="13" customFormat="1" x14ac:dyDescent="0.25">
      <c r="C1251" s="14"/>
    </row>
    <row r="1252" spans="3:3" s="13" customFormat="1" x14ac:dyDescent="0.25">
      <c r="C1252" s="14"/>
    </row>
    <row r="1253" spans="3:3" s="13" customFormat="1" x14ac:dyDescent="0.25">
      <c r="C1253" s="14"/>
    </row>
    <row r="1254" spans="3:3" s="13" customFormat="1" x14ac:dyDescent="0.25">
      <c r="C1254" s="14"/>
    </row>
    <row r="1255" spans="3:3" s="13" customFormat="1" x14ac:dyDescent="0.25">
      <c r="C1255" s="14"/>
    </row>
    <row r="1256" spans="3:3" s="13" customFormat="1" x14ac:dyDescent="0.25">
      <c r="C1256" s="14"/>
    </row>
    <row r="1257" spans="3:3" s="13" customFormat="1" x14ac:dyDescent="0.25">
      <c r="C1257" s="14"/>
    </row>
    <row r="1258" spans="3:3" s="13" customFormat="1" x14ac:dyDescent="0.25">
      <c r="C1258" s="14"/>
    </row>
    <row r="1259" spans="3:3" s="13" customFormat="1" x14ac:dyDescent="0.25">
      <c r="C1259" s="14"/>
    </row>
    <row r="1260" spans="3:3" s="13" customFormat="1" x14ac:dyDescent="0.25">
      <c r="C1260" s="14"/>
    </row>
    <row r="1261" spans="3:3" s="13" customFormat="1" x14ac:dyDescent="0.25">
      <c r="C1261" s="14"/>
    </row>
    <row r="1262" spans="3:3" s="13" customFormat="1" x14ac:dyDescent="0.25">
      <c r="C1262" s="14"/>
    </row>
    <row r="1263" spans="3:3" s="13" customFormat="1" x14ac:dyDescent="0.25">
      <c r="C1263" s="14"/>
    </row>
    <row r="1264" spans="3:3" s="13" customFormat="1" x14ac:dyDescent="0.25">
      <c r="C1264" s="14"/>
    </row>
    <row r="1265" spans="3:3" s="13" customFormat="1" x14ac:dyDescent="0.25">
      <c r="C1265" s="14"/>
    </row>
    <row r="1266" spans="3:3" s="13" customFormat="1" x14ac:dyDescent="0.25">
      <c r="C1266" s="14"/>
    </row>
    <row r="1267" spans="3:3" s="13" customFormat="1" x14ac:dyDescent="0.25">
      <c r="C1267" s="14"/>
    </row>
    <row r="1268" spans="3:3" s="13" customFormat="1" x14ac:dyDescent="0.25">
      <c r="C1268" s="14"/>
    </row>
    <row r="1269" spans="3:3" s="13" customFormat="1" x14ac:dyDescent="0.25">
      <c r="C1269" s="14"/>
    </row>
    <row r="1270" spans="3:3" s="13" customFormat="1" x14ac:dyDescent="0.25">
      <c r="C1270" s="14"/>
    </row>
    <row r="1271" spans="3:3" s="13" customFormat="1" x14ac:dyDescent="0.25">
      <c r="C1271" s="14"/>
    </row>
    <row r="1272" spans="3:3" s="13" customFormat="1" x14ac:dyDescent="0.25">
      <c r="C1272" s="14"/>
    </row>
    <row r="1273" spans="3:3" s="13" customFormat="1" x14ac:dyDescent="0.25">
      <c r="C1273" s="14"/>
    </row>
    <row r="1274" spans="3:3" s="13" customFormat="1" x14ac:dyDescent="0.25">
      <c r="C1274" s="14"/>
    </row>
    <row r="1275" spans="3:3" s="13" customFormat="1" x14ac:dyDescent="0.25">
      <c r="C1275" s="14"/>
    </row>
    <row r="1276" spans="3:3" s="13" customFormat="1" x14ac:dyDescent="0.25">
      <c r="C1276" s="14"/>
    </row>
    <row r="1277" spans="3:3" s="13" customFormat="1" x14ac:dyDescent="0.25">
      <c r="C1277" s="14"/>
    </row>
    <row r="1278" spans="3:3" s="13" customFormat="1" x14ac:dyDescent="0.25">
      <c r="C1278" s="14"/>
    </row>
    <row r="1279" spans="3:3" s="13" customFormat="1" x14ac:dyDescent="0.25">
      <c r="C1279" s="14"/>
    </row>
    <row r="1280" spans="3:3" s="13" customFormat="1" x14ac:dyDescent="0.25">
      <c r="C1280" s="14"/>
    </row>
    <row r="1281" spans="3:3" s="13" customFormat="1" x14ac:dyDescent="0.25">
      <c r="C1281" s="14"/>
    </row>
    <row r="1282" spans="3:3" s="13" customFormat="1" x14ac:dyDescent="0.25">
      <c r="C1282" s="14"/>
    </row>
    <row r="1283" spans="3:3" s="13" customFormat="1" x14ac:dyDescent="0.25">
      <c r="C1283" s="14"/>
    </row>
    <row r="1284" spans="3:3" s="13" customFormat="1" x14ac:dyDescent="0.25">
      <c r="C1284" s="14"/>
    </row>
    <row r="1285" spans="3:3" s="13" customFormat="1" x14ac:dyDescent="0.25">
      <c r="C1285" s="14"/>
    </row>
    <row r="1286" spans="3:3" s="13" customFormat="1" x14ac:dyDescent="0.25">
      <c r="C1286" s="14"/>
    </row>
    <row r="1287" spans="3:3" s="13" customFormat="1" x14ac:dyDescent="0.25">
      <c r="C1287" s="14"/>
    </row>
    <row r="1288" spans="3:3" s="13" customFormat="1" x14ac:dyDescent="0.25">
      <c r="C1288" s="14"/>
    </row>
    <row r="1289" spans="3:3" s="13" customFormat="1" x14ac:dyDescent="0.25">
      <c r="C1289" s="14"/>
    </row>
    <row r="1290" spans="3:3" s="13" customFormat="1" x14ac:dyDescent="0.25">
      <c r="C1290" s="14"/>
    </row>
    <row r="1291" spans="3:3" s="13" customFormat="1" x14ac:dyDescent="0.25">
      <c r="C1291" s="14"/>
    </row>
    <row r="1292" spans="3:3" s="13" customFormat="1" x14ac:dyDescent="0.25">
      <c r="C1292" s="14"/>
    </row>
    <row r="1293" spans="3:3" s="13" customFormat="1" x14ac:dyDescent="0.25">
      <c r="C1293" s="14"/>
    </row>
    <row r="1294" spans="3:3" s="13" customFormat="1" x14ac:dyDescent="0.25">
      <c r="C1294" s="14"/>
    </row>
    <row r="1295" spans="3:3" s="13" customFormat="1" x14ac:dyDescent="0.25">
      <c r="C1295" s="14"/>
    </row>
    <row r="1296" spans="3:3" s="13" customFormat="1" x14ac:dyDescent="0.25">
      <c r="C1296" s="14"/>
    </row>
    <row r="1297" spans="3:3" s="13" customFormat="1" x14ac:dyDescent="0.25">
      <c r="C1297" s="14"/>
    </row>
    <row r="1298" spans="3:3" s="13" customFormat="1" x14ac:dyDescent="0.25">
      <c r="C1298" s="14"/>
    </row>
    <row r="1299" spans="3:3" s="13" customFormat="1" x14ac:dyDescent="0.25">
      <c r="C1299" s="14"/>
    </row>
    <row r="1300" spans="3:3" s="13" customFormat="1" x14ac:dyDescent="0.25">
      <c r="C1300" s="14"/>
    </row>
    <row r="1301" spans="3:3" s="13" customFormat="1" x14ac:dyDescent="0.25">
      <c r="C1301" s="14"/>
    </row>
    <row r="1302" spans="3:3" s="13" customFormat="1" x14ac:dyDescent="0.25">
      <c r="C1302" s="14"/>
    </row>
    <row r="1303" spans="3:3" s="13" customFormat="1" x14ac:dyDescent="0.25">
      <c r="C1303" s="14"/>
    </row>
    <row r="1304" spans="3:3" s="13" customFormat="1" x14ac:dyDescent="0.25">
      <c r="C1304" s="14"/>
    </row>
    <row r="1305" spans="3:3" s="13" customFormat="1" x14ac:dyDescent="0.25">
      <c r="C1305" s="14"/>
    </row>
    <row r="1306" spans="3:3" s="13" customFormat="1" x14ac:dyDescent="0.25">
      <c r="C1306" s="14"/>
    </row>
    <row r="1307" spans="3:3" s="13" customFormat="1" x14ac:dyDescent="0.25">
      <c r="C1307" s="14"/>
    </row>
    <row r="1308" spans="3:3" s="13" customFormat="1" x14ac:dyDescent="0.25">
      <c r="C1308" s="14"/>
    </row>
    <row r="1309" spans="3:3" s="13" customFormat="1" x14ac:dyDescent="0.25">
      <c r="C1309" s="14"/>
    </row>
    <row r="1310" spans="3:3" s="13" customFormat="1" x14ac:dyDescent="0.25">
      <c r="C1310" s="14"/>
    </row>
    <row r="1311" spans="3:3" s="13" customFormat="1" x14ac:dyDescent="0.25">
      <c r="C1311" s="14"/>
    </row>
    <row r="1312" spans="3:3" s="13" customFormat="1" x14ac:dyDescent="0.25">
      <c r="C1312" s="14"/>
    </row>
    <row r="1313" spans="3:3" s="13" customFormat="1" x14ac:dyDescent="0.25">
      <c r="C1313" s="14"/>
    </row>
    <row r="1314" spans="3:3" s="13" customFormat="1" x14ac:dyDescent="0.25">
      <c r="C1314" s="14"/>
    </row>
    <row r="1315" spans="3:3" s="13" customFormat="1" x14ac:dyDescent="0.25">
      <c r="C1315" s="14"/>
    </row>
    <row r="1316" spans="3:3" s="13" customFormat="1" x14ac:dyDescent="0.25">
      <c r="C1316" s="14"/>
    </row>
    <row r="1317" spans="3:3" s="13" customFormat="1" x14ac:dyDescent="0.25">
      <c r="C1317" s="14"/>
    </row>
    <row r="1318" spans="3:3" s="13" customFormat="1" x14ac:dyDescent="0.25">
      <c r="C1318" s="14"/>
    </row>
    <row r="1319" spans="3:3" s="13" customFormat="1" x14ac:dyDescent="0.25">
      <c r="C1319" s="14"/>
    </row>
    <row r="1320" spans="3:3" s="13" customFormat="1" x14ac:dyDescent="0.25">
      <c r="C1320" s="14"/>
    </row>
    <row r="1321" spans="3:3" s="13" customFormat="1" x14ac:dyDescent="0.25">
      <c r="C1321" s="14"/>
    </row>
    <row r="1322" spans="3:3" s="13" customFormat="1" x14ac:dyDescent="0.25">
      <c r="C1322" s="14"/>
    </row>
    <row r="1323" spans="3:3" s="13" customFormat="1" x14ac:dyDescent="0.25">
      <c r="C1323" s="14"/>
    </row>
    <row r="1324" spans="3:3" s="13" customFormat="1" x14ac:dyDescent="0.25">
      <c r="C1324" s="14"/>
    </row>
    <row r="1325" spans="3:3" s="13" customFormat="1" x14ac:dyDescent="0.25">
      <c r="C1325" s="14"/>
    </row>
    <row r="1326" spans="3:3" s="13" customFormat="1" x14ac:dyDescent="0.25">
      <c r="C1326" s="14"/>
    </row>
    <row r="1327" spans="3:3" s="13" customFormat="1" x14ac:dyDescent="0.25">
      <c r="C1327" s="14"/>
    </row>
    <row r="1328" spans="3:3" s="13" customFormat="1" x14ac:dyDescent="0.25">
      <c r="C1328" s="14"/>
    </row>
    <row r="1329" spans="3:3" s="13" customFormat="1" x14ac:dyDescent="0.25">
      <c r="C1329" s="14"/>
    </row>
    <row r="1330" spans="3:3" s="13" customFormat="1" x14ac:dyDescent="0.25">
      <c r="C1330" s="14"/>
    </row>
    <row r="1331" spans="3:3" s="13" customFormat="1" x14ac:dyDescent="0.25">
      <c r="C1331" s="14"/>
    </row>
    <row r="1332" spans="3:3" s="13" customFormat="1" x14ac:dyDescent="0.25">
      <c r="C1332" s="14"/>
    </row>
    <row r="1333" spans="3:3" s="13" customFormat="1" x14ac:dyDescent="0.25">
      <c r="C1333" s="14"/>
    </row>
    <row r="1334" spans="3:3" s="13" customFormat="1" x14ac:dyDescent="0.25">
      <c r="C1334" s="14"/>
    </row>
    <row r="1335" spans="3:3" s="13" customFormat="1" x14ac:dyDescent="0.25">
      <c r="C1335" s="14"/>
    </row>
    <row r="1336" spans="3:3" s="13" customFormat="1" x14ac:dyDescent="0.25">
      <c r="C1336" s="14"/>
    </row>
    <row r="1337" spans="3:3" s="13" customFormat="1" x14ac:dyDescent="0.25">
      <c r="C1337" s="14"/>
    </row>
    <row r="1338" spans="3:3" s="13" customFormat="1" x14ac:dyDescent="0.25">
      <c r="C1338" s="14"/>
    </row>
    <row r="1339" spans="3:3" s="13" customFormat="1" x14ac:dyDescent="0.25">
      <c r="C1339" s="14"/>
    </row>
    <row r="1340" spans="3:3" s="13" customFormat="1" x14ac:dyDescent="0.25">
      <c r="C1340" s="14"/>
    </row>
    <row r="1341" spans="3:3" s="13" customFormat="1" x14ac:dyDescent="0.25">
      <c r="C1341" s="14"/>
    </row>
    <row r="1342" spans="3:3" s="13" customFormat="1" x14ac:dyDescent="0.25">
      <c r="C1342" s="14"/>
    </row>
    <row r="1343" spans="3:3" s="13" customFormat="1" x14ac:dyDescent="0.25">
      <c r="C1343" s="14"/>
    </row>
    <row r="1344" spans="3:3" s="13" customFormat="1" x14ac:dyDescent="0.25">
      <c r="C1344" s="14"/>
    </row>
    <row r="1345" spans="3:3" s="13" customFormat="1" x14ac:dyDescent="0.25">
      <c r="C1345" s="14"/>
    </row>
    <row r="1346" spans="3:3" s="13" customFormat="1" x14ac:dyDescent="0.25">
      <c r="C1346" s="14"/>
    </row>
    <row r="1347" spans="3:3" s="13" customFormat="1" x14ac:dyDescent="0.25">
      <c r="C1347" s="14"/>
    </row>
    <row r="1348" spans="3:3" s="13" customFormat="1" x14ac:dyDescent="0.25">
      <c r="C1348" s="14"/>
    </row>
    <row r="1349" spans="3:3" s="13" customFormat="1" x14ac:dyDescent="0.25">
      <c r="C1349" s="14"/>
    </row>
    <row r="1350" spans="3:3" s="13" customFormat="1" x14ac:dyDescent="0.25">
      <c r="C1350" s="14"/>
    </row>
    <row r="1351" spans="3:3" s="13" customFormat="1" x14ac:dyDescent="0.25">
      <c r="C1351" s="14"/>
    </row>
    <row r="1352" spans="3:3" s="13" customFormat="1" x14ac:dyDescent="0.25">
      <c r="C1352" s="14"/>
    </row>
    <row r="1353" spans="3:3" s="13" customFormat="1" x14ac:dyDescent="0.25">
      <c r="C1353" s="14"/>
    </row>
    <row r="1354" spans="3:3" s="13" customFormat="1" x14ac:dyDescent="0.25">
      <c r="C1354" s="14"/>
    </row>
    <row r="1355" spans="3:3" s="13" customFormat="1" x14ac:dyDescent="0.25">
      <c r="C1355" s="14"/>
    </row>
    <row r="1356" spans="3:3" s="13" customFormat="1" x14ac:dyDescent="0.25">
      <c r="C1356" s="14"/>
    </row>
    <row r="1357" spans="3:3" s="13" customFormat="1" x14ac:dyDescent="0.25">
      <c r="C1357" s="14"/>
    </row>
    <row r="1358" spans="3:3" s="13" customFormat="1" x14ac:dyDescent="0.25">
      <c r="C1358" s="14"/>
    </row>
    <row r="1359" spans="3:3" s="13" customFormat="1" x14ac:dyDescent="0.25">
      <c r="C1359" s="14"/>
    </row>
    <row r="1360" spans="3:3" s="13" customFormat="1" x14ac:dyDescent="0.25">
      <c r="C1360" s="14"/>
    </row>
    <row r="1361" spans="3:3" s="13" customFormat="1" x14ac:dyDescent="0.25">
      <c r="C1361" s="14"/>
    </row>
    <row r="1362" spans="3:3" s="13" customFormat="1" x14ac:dyDescent="0.25">
      <c r="C1362" s="14"/>
    </row>
    <row r="1363" spans="3:3" s="13" customFormat="1" x14ac:dyDescent="0.25">
      <c r="C1363" s="14"/>
    </row>
    <row r="1364" spans="3:3" s="13" customFormat="1" x14ac:dyDescent="0.25">
      <c r="C1364" s="14"/>
    </row>
    <row r="1365" spans="3:3" s="13" customFormat="1" x14ac:dyDescent="0.25">
      <c r="C1365" s="14"/>
    </row>
    <row r="1366" spans="3:3" s="13" customFormat="1" x14ac:dyDescent="0.25">
      <c r="C1366" s="14"/>
    </row>
    <row r="1367" spans="3:3" s="13" customFormat="1" x14ac:dyDescent="0.25">
      <c r="C1367" s="14"/>
    </row>
    <row r="1368" spans="3:3" s="13" customFormat="1" x14ac:dyDescent="0.25">
      <c r="C1368" s="14"/>
    </row>
    <row r="1369" spans="3:3" s="13" customFormat="1" x14ac:dyDescent="0.25">
      <c r="C1369" s="14"/>
    </row>
    <row r="1370" spans="3:3" s="13" customFormat="1" x14ac:dyDescent="0.25">
      <c r="C1370" s="14"/>
    </row>
    <row r="1371" spans="3:3" s="13" customFormat="1" x14ac:dyDescent="0.25">
      <c r="C1371" s="14"/>
    </row>
    <row r="1372" spans="3:3" s="13" customFormat="1" x14ac:dyDescent="0.25">
      <c r="C1372" s="14"/>
    </row>
    <row r="1373" spans="3:3" s="13" customFormat="1" x14ac:dyDescent="0.25">
      <c r="C1373" s="14"/>
    </row>
    <row r="1374" spans="3:3" s="13" customFormat="1" x14ac:dyDescent="0.25">
      <c r="C1374" s="14"/>
    </row>
    <row r="1375" spans="3:3" s="13" customFormat="1" x14ac:dyDescent="0.25">
      <c r="C1375" s="14"/>
    </row>
    <row r="1376" spans="3:3" s="13" customFormat="1" x14ac:dyDescent="0.25">
      <c r="C1376" s="14"/>
    </row>
    <row r="1377" spans="3:3" s="13" customFormat="1" x14ac:dyDescent="0.25">
      <c r="C1377" s="14"/>
    </row>
    <row r="1378" spans="3:3" s="13" customFormat="1" x14ac:dyDescent="0.25">
      <c r="C1378" s="14"/>
    </row>
    <row r="1379" spans="3:3" s="13" customFormat="1" x14ac:dyDescent="0.25">
      <c r="C1379" s="14"/>
    </row>
    <row r="1380" spans="3:3" s="13" customFormat="1" x14ac:dyDescent="0.25">
      <c r="C1380" s="14"/>
    </row>
    <row r="1381" spans="3:3" s="13" customFormat="1" x14ac:dyDescent="0.25">
      <c r="C1381" s="14"/>
    </row>
    <row r="1382" spans="3:3" s="13" customFormat="1" x14ac:dyDescent="0.25">
      <c r="C1382" s="14"/>
    </row>
    <row r="1383" spans="3:3" s="13" customFormat="1" x14ac:dyDescent="0.25">
      <c r="C1383" s="14"/>
    </row>
    <row r="1384" spans="3:3" s="13" customFormat="1" x14ac:dyDescent="0.25">
      <c r="C1384" s="14"/>
    </row>
    <row r="1385" spans="3:3" s="13" customFormat="1" x14ac:dyDescent="0.25">
      <c r="C1385" s="14"/>
    </row>
    <row r="1386" spans="3:3" s="13" customFormat="1" x14ac:dyDescent="0.25">
      <c r="C1386" s="14"/>
    </row>
    <row r="1387" spans="3:3" s="13" customFormat="1" x14ac:dyDescent="0.25">
      <c r="C1387" s="14"/>
    </row>
    <row r="1388" spans="3:3" s="13" customFormat="1" x14ac:dyDescent="0.25">
      <c r="C1388" s="14"/>
    </row>
    <row r="1389" spans="3:3" s="13" customFormat="1" x14ac:dyDescent="0.25">
      <c r="C1389" s="14"/>
    </row>
    <row r="1390" spans="3:3" s="13" customFormat="1" x14ac:dyDescent="0.25">
      <c r="C1390" s="14"/>
    </row>
    <row r="1391" spans="3:3" s="13" customFormat="1" x14ac:dyDescent="0.25">
      <c r="C1391" s="14"/>
    </row>
    <row r="1392" spans="3:3" s="13" customFormat="1" x14ac:dyDescent="0.25">
      <c r="C1392" s="14"/>
    </row>
    <row r="1393" spans="3:3" s="13" customFormat="1" x14ac:dyDescent="0.25">
      <c r="C1393" s="14"/>
    </row>
    <row r="1394" spans="3:3" s="13" customFormat="1" x14ac:dyDescent="0.25">
      <c r="C1394" s="14"/>
    </row>
    <row r="1395" spans="3:3" s="13" customFormat="1" x14ac:dyDescent="0.25">
      <c r="C1395" s="14"/>
    </row>
    <row r="1396" spans="3:3" s="13" customFormat="1" x14ac:dyDescent="0.25">
      <c r="C1396" s="14"/>
    </row>
    <row r="1397" spans="3:3" s="13" customFormat="1" x14ac:dyDescent="0.25">
      <c r="C1397" s="14"/>
    </row>
    <row r="1398" spans="3:3" s="13" customFormat="1" x14ac:dyDescent="0.25">
      <c r="C1398" s="14"/>
    </row>
    <row r="1399" spans="3:3" s="13" customFormat="1" x14ac:dyDescent="0.25">
      <c r="C1399" s="14"/>
    </row>
    <row r="1400" spans="3:3" s="13" customFormat="1" x14ac:dyDescent="0.25">
      <c r="C1400" s="14"/>
    </row>
    <row r="1401" spans="3:3" s="13" customFormat="1" x14ac:dyDescent="0.25">
      <c r="C1401" s="14"/>
    </row>
    <row r="1402" spans="3:3" s="13" customFormat="1" x14ac:dyDescent="0.25">
      <c r="C1402" s="14"/>
    </row>
    <row r="1403" spans="3:3" s="13" customFormat="1" x14ac:dyDescent="0.25">
      <c r="C1403" s="14"/>
    </row>
    <row r="1404" spans="3:3" s="13" customFormat="1" x14ac:dyDescent="0.25">
      <c r="C1404" s="14"/>
    </row>
    <row r="1405" spans="3:3" s="13" customFormat="1" x14ac:dyDescent="0.25">
      <c r="C1405" s="14"/>
    </row>
    <row r="1406" spans="3:3" s="13" customFormat="1" x14ac:dyDescent="0.25">
      <c r="C1406" s="14"/>
    </row>
    <row r="1407" spans="3:3" s="13" customFormat="1" x14ac:dyDescent="0.25">
      <c r="C1407" s="14"/>
    </row>
    <row r="1408" spans="3:3" s="13" customFormat="1" x14ac:dyDescent="0.25">
      <c r="C1408" s="14"/>
    </row>
    <row r="1409" spans="3:3" s="13" customFormat="1" x14ac:dyDescent="0.25">
      <c r="C1409" s="14"/>
    </row>
    <row r="1410" spans="3:3" s="13" customFormat="1" x14ac:dyDescent="0.25">
      <c r="C1410" s="14"/>
    </row>
    <row r="1411" spans="3:3" s="13" customFormat="1" x14ac:dyDescent="0.25">
      <c r="C1411" s="14"/>
    </row>
    <row r="1412" spans="3:3" s="13" customFormat="1" x14ac:dyDescent="0.25">
      <c r="C1412" s="14"/>
    </row>
    <row r="1413" spans="3:3" s="13" customFormat="1" x14ac:dyDescent="0.25">
      <c r="C1413" s="14"/>
    </row>
    <row r="1414" spans="3:3" s="13" customFormat="1" x14ac:dyDescent="0.25">
      <c r="C1414" s="14"/>
    </row>
    <row r="1415" spans="3:3" s="13" customFormat="1" x14ac:dyDescent="0.25">
      <c r="C1415" s="14"/>
    </row>
    <row r="1416" spans="3:3" s="13" customFormat="1" x14ac:dyDescent="0.25">
      <c r="C1416" s="14"/>
    </row>
    <row r="1417" spans="3:3" s="13" customFormat="1" x14ac:dyDescent="0.25">
      <c r="C1417" s="14"/>
    </row>
    <row r="1418" spans="3:3" s="13" customFormat="1" x14ac:dyDescent="0.25">
      <c r="C1418" s="14"/>
    </row>
    <row r="1419" spans="3:3" s="13" customFormat="1" x14ac:dyDescent="0.25">
      <c r="C1419" s="14"/>
    </row>
    <row r="1420" spans="3:3" s="13" customFormat="1" x14ac:dyDescent="0.25">
      <c r="C1420" s="14"/>
    </row>
    <row r="1421" spans="3:3" s="13" customFormat="1" x14ac:dyDescent="0.25">
      <c r="C1421" s="14"/>
    </row>
    <row r="1422" spans="3:3" s="13" customFormat="1" x14ac:dyDescent="0.25">
      <c r="C1422" s="14"/>
    </row>
    <row r="1423" spans="3:3" s="13" customFormat="1" x14ac:dyDescent="0.25">
      <c r="C1423" s="14"/>
    </row>
    <row r="1424" spans="3:3" s="13" customFormat="1" x14ac:dyDescent="0.25">
      <c r="C1424" s="14"/>
    </row>
    <row r="1425" spans="3:3" s="13" customFormat="1" x14ac:dyDescent="0.25">
      <c r="C1425" s="14"/>
    </row>
    <row r="1426" spans="3:3" s="13" customFormat="1" x14ac:dyDescent="0.25">
      <c r="C1426" s="14"/>
    </row>
    <row r="1427" spans="3:3" s="13" customFormat="1" x14ac:dyDescent="0.25">
      <c r="C1427" s="14"/>
    </row>
    <row r="1428" spans="3:3" s="13" customFormat="1" x14ac:dyDescent="0.25">
      <c r="C1428" s="14"/>
    </row>
    <row r="1429" spans="3:3" s="13" customFormat="1" x14ac:dyDescent="0.25">
      <c r="C1429" s="14"/>
    </row>
    <row r="1430" spans="3:3" s="13" customFormat="1" x14ac:dyDescent="0.25">
      <c r="C1430" s="14"/>
    </row>
    <row r="1431" spans="3:3" s="13" customFormat="1" x14ac:dyDescent="0.25">
      <c r="C1431" s="14"/>
    </row>
    <row r="1432" spans="3:3" s="13" customFormat="1" x14ac:dyDescent="0.25">
      <c r="C1432" s="14"/>
    </row>
    <row r="1433" spans="3:3" s="13" customFormat="1" x14ac:dyDescent="0.25">
      <c r="C1433" s="14"/>
    </row>
    <row r="1434" spans="3:3" s="13" customFormat="1" x14ac:dyDescent="0.25">
      <c r="C1434" s="14"/>
    </row>
    <row r="1435" spans="3:3" s="13" customFormat="1" x14ac:dyDescent="0.25">
      <c r="C1435" s="14"/>
    </row>
    <row r="1436" spans="3:3" s="13" customFormat="1" x14ac:dyDescent="0.25">
      <c r="C1436" s="14"/>
    </row>
    <row r="1437" spans="3:3" s="13" customFormat="1" x14ac:dyDescent="0.25">
      <c r="C1437" s="14"/>
    </row>
    <row r="1438" spans="3:3" s="13" customFormat="1" x14ac:dyDescent="0.25">
      <c r="C1438" s="14"/>
    </row>
    <row r="1439" spans="3:3" s="13" customFormat="1" x14ac:dyDescent="0.25">
      <c r="C1439" s="14"/>
    </row>
    <row r="1440" spans="3:3" s="13" customFormat="1" x14ac:dyDescent="0.25">
      <c r="C1440" s="14"/>
    </row>
    <row r="1441" spans="3:3" s="13" customFormat="1" x14ac:dyDescent="0.25">
      <c r="C1441" s="14"/>
    </row>
    <row r="1442" spans="3:3" s="13" customFormat="1" x14ac:dyDescent="0.25">
      <c r="C1442" s="14"/>
    </row>
    <row r="1443" spans="3:3" s="13" customFormat="1" x14ac:dyDescent="0.25">
      <c r="C1443" s="14"/>
    </row>
    <row r="1444" spans="3:3" s="13" customFormat="1" x14ac:dyDescent="0.25">
      <c r="C1444" s="14"/>
    </row>
    <row r="1445" spans="3:3" s="13" customFormat="1" x14ac:dyDescent="0.25">
      <c r="C1445" s="14"/>
    </row>
    <row r="1446" spans="3:3" s="13" customFormat="1" x14ac:dyDescent="0.25">
      <c r="C1446" s="14"/>
    </row>
    <row r="1447" spans="3:3" s="13" customFormat="1" x14ac:dyDescent="0.25">
      <c r="C1447" s="14"/>
    </row>
    <row r="1448" spans="3:3" s="13" customFormat="1" x14ac:dyDescent="0.25">
      <c r="C1448" s="14"/>
    </row>
    <row r="1449" spans="3:3" s="13" customFormat="1" x14ac:dyDescent="0.25">
      <c r="C1449" s="14"/>
    </row>
    <row r="1450" spans="3:3" s="13" customFormat="1" x14ac:dyDescent="0.25">
      <c r="C1450" s="14"/>
    </row>
    <row r="1451" spans="3:3" s="13" customFormat="1" x14ac:dyDescent="0.25">
      <c r="C1451" s="14"/>
    </row>
    <row r="1452" spans="3:3" s="13" customFormat="1" x14ac:dyDescent="0.25">
      <c r="C1452" s="14"/>
    </row>
    <row r="1453" spans="3:3" s="13" customFormat="1" x14ac:dyDescent="0.25">
      <c r="C1453" s="14"/>
    </row>
    <row r="1454" spans="3:3" s="13" customFormat="1" x14ac:dyDescent="0.25">
      <c r="C1454" s="14"/>
    </row>
    <row r="1455" spans="3:3" s="13" customFormat="1" x14ac:dyDescent="0.25">
      <c r="C1455" s="14"/>
    </row>
    <row r="1456" spans="3:3" s="13" customFormat="1" x14ac:dyDescent="0.25">
      <c r="C1456" s="14"/>
    </row>
    <row r="1457" spans="3:3" s="13" customFormat="1" x14ac:dyDescent="0.25">
      <c r="C1457" s="14"/>
    </row>
    <row r="1458" spans="3:3" s="13" customFormat="1" x14ac:dyDescent="0.25">
      <c r="C1458" s="14"/>
    </row>
    <row r="1459" spans="3:3" s="13" customFormat="1" x14ac:dyDescent="0.25">
      <c r="C1459" s="14"/>
    </row>
    <row r="1460" spans="3:3" s="13" customFormat="1" x14ac:dyDescent="0.25">
      <c r="C1460" s="14"/>
    </row>
    <row r="1461" spans="3:3" s="13" customFormat="1" x14ac:dyDescent="0.25">
      <c r="C1461" s="14"/>
    </row>
    <row r="1462" spans="3:3" s="13" customFormat="1" x14ac:dyDescent="0.25">
      <c r="C1462" s="14"/>
    </row>
    <row r="1463" spans="3:3" s="13" customFormat="1" x14ac:dyDescent="0.25">
      <c r="C1463" s="14"/>
    </row>
    <row r="1464" spans="3:3" s="13" customFormat="1" x14ac:dyDescent="0.25">
      <c r="C1464" s="14"/>
    </row>
    <row r="1465" spans="3:3" s="13" customFormat="1" x14ac:dyDescent="0.25">
      <c r="C1465" s="14"/>
    </row>
    <row r="1466" spans="3:3" s="13" customFormat="1" x14ac:dyDescent="0.25">
      <c r="C1466" s="14"/>
    </row>
    <row r="1467" spans="3:3" s="13" customFormat="1" x14ac:dyDescent="0.25">
      <c r="C1467" s="14"/>
    </row>
    <row r="1468" spans="3:3" s="13" customFormat="1" x14ac:dyDescent="0.25">
      <c r="C1468" s="14"/>
    </row>
    <row r="1469" spans="3:3" s="13" customFormat="1" x14ac:dyDescent="0.25">
      <c r="C1469" s="14"/>
    </row>
    <row r="1470" spans="3:3" s="13" customFormat="1" x14ac:dyDescent="0.25">
      <c r="C1470" s="14"/>
    </row>
    <row r="1471" spans="3:3" s="13" customFormat="1" x14ac:dyDescent="0.25">
      <c r="C1471" s="14"/>
    </row>
    <row r="1472" spans="3:3" s="13" customFormat="1" x14ac:dyDescent="0.25">
      <c r="C1472" s="14"/>
    </row>
    <row r="1473" spans="3:3" s="13" customFormat="1" x14ac:dyDescent="0.25">
      <c r="C1473" s="14"/>
    </row>
  </sheetData>
  <dataConsolidate/>
  <conditionalFormatting sqref="E17">
    <cfRule type="expression" dxfId="156" priority="111">
      <formula>$E$17="DA"</formula>
    </cfRule>
    <cfRule type="expression" dxfId="155" priority="112">
      <formula>$E$17="NU"</formula>
    </cfRule>
  </conditionalFormatting>
  <conditionalFormatting sqref="E19:E20">
    <cfRule type="expression" dxfId="154" priority="109">
      <formula>$E$19="DA"</formula>
    </cfRule>
    <cfRule type="expression" dxfId="153" priority="110">
      <formula>$E$19="NU"</formula>
    </cfRule>
  </conditionalFormatting>
  <conditionalFormatting sqref="E22:E23">
    <cfRule type="expression" dxfId="152" priority="116">
      <formula>$E$22="NU"</formula>
    </cfRule>
    <cfRule type="expression" dxfId="151" priority="115">
      <formula>$E$22="DA"</formula>
    </cfRule>
  </conditionalFormatting>
  <conditionalFormatting sqref="E25:E26 I122:I123">
    <cfRule type="expression" dxfId="150" priority="105">
      <formula>$E$25="DA"</formula>
    </cfRule>
    <cfRule type="expression" dxfId="149" priority="104">
      <formula>$E$25="NU"</formula>
    </cfRule>
  </conditionalFormatting>
  <conditionalFormatting sqref="E28">
    <cfRule type="expression" dxfId="148" priority="121">
      <formula>$E$28="DA"</formula>
    </cfRule>
    <cfRule type="expression" dxfId="147" priority="122">
      <formula>$E$28="NU"</formula>
    </cfRule>
  </conditionalFormatting>
  <conditionalFormatting sqref="E30">
    <cfRule type="expression" dxfId="146" priority="119">
      <formula>$E$30="DA"</formula>
    </cfRule>
    <cfRule type="expression" dxfId="145" priority="120">
      <formula>$E$30="NU"</formula>
    </cfRule>
  </conditionalFormatting>
  <conditionalFormatting sqref="G58">
    <cfRule type="expression" dxfId="144" priority="102">
      <formula>$G$39&gt;0%</formula>
    </cfRule>
    <cfRule type="expression" dxfId="143" priority="103">
      <formula>$G$39=0%</formula>
    </cfRule>
  </conditionalFormatting>
  <conditionalFormatting sqref="G60">
    <cfRule type="expression" dxfId="142" priority="154">
      <formula>$G$41=0%</formula>
    </cfRule>
    <cfRule type="expression" dxfId="141" priority="161">
      <formula>$G$41&gt;0%</formula>
    </cfRule>
  </conditionalFormatting>
  <conditionalFormatting sqref="G62">
    <cfRule type="expression" dxfId="140" priority="158">
      <formula>$G$43=0%</formula>
    </cfRule>
    <cfRule type="expression" dxfId="139" priority="159">
      <formula>$G$43&gt;0%</formula>
    </cfRule>
  </conditionalFormatting>
  <conditionalFormatting sqref="G64">
    <cfRule type="expression" dxfId="138" priority="31">
      <formula>$G$45=0%</formula>
    </cfRule>
    <cfRule type="expression" dxfId="137" priority="32">
      <formula>$G$45&gt;0%</formula>
    </cfRule>
  </conditionalFormatting>
  <conditionalFormatting sqref="G66">
    <cfRule type="expression" dxfId="136" priority="152">
      <formula>$E$19="NU"</formula>
    </cfRule>
  </conditionalFormatting>
  <conditionalFormatting sqref="G67">
    <cfRule type="expression" dxfId="135" priority="153">
      <formula>$G$67&gt;0</formula>
    </cfRule>
    <cfRule type="expression" dxfId="134" priority="108">
      <formula>$G$67=0</formula>
    </cfRule>
  </conditionalFormatting>
  <conditionalFormatting sqref="G69:G70">
    <cfRule type="expression" dxfId="133" priority="150">
      <formula>$E$22="NU"</formula>
    </cfRule>
    <cfRule type="expression" dxfId="132" priority="151">
      <formula>$E$22="DA"</formula>
    </cfRule>
  </conditionalFormatting>
  <conditionalFormatting sqref="G72:G73">
    <cfRule type="expression" dxfId="131" priority="148">
      <formula>$E$25="NU"</formula>
    </cfRule>
    <cfRule type="expression" dxfId="130" priority="149">
      <formula>$E$25="DA"</formula>
    </cfRule>
  </conditionalFormatting>
  <conditionalFormatting sqref="G75 I126:I127">
    <cfRule type="expression" dxfId="129" priority="98">
      <formula>$E$28="NU"</formula>
    </cfRule>
    <cfRule type="expression" dxfId="128" priority="99">
      <formula>$E$28="DA"</formula>
    </cfRule>
  </conditionalFormatting>
  <conditionalFormatting sqref="G77 G79 G81 G83 G85 G87">
    <cfRule type="expression" dxfId="127" priority="9">
      <formula>$E$30="NU"</formula>
    </cfRule>
  </conditionalFormatting>
  <conditionalFormatting sqref="G79">
    <cfRule type="expression" dxfId="126" priority="145">
      <formula>OR(#REF!="DA",$E$30="DA")</formula>
    </cfRule>
    <cfRule type="expression" dxfId="125" priority="144">
      <formula>AND(#REF!="NU",$E$30="NU")</formula>
    </cfRule>
  </conditionalFormatting>
  <conditionalFormatting sqref="G81 G77 G79 G83 G85 G87">
    <cfRule type="expression" dxfId="124" priority="21">
      <formula>$E$30="DA"</formula>
    </cfRule>
  </conditionalFormatting>
  <conditionalFormatting sqref="G81">
    <cfRule type="expression" dxfId="123" priority="20">
      <formula>OR(#REF!="DA",$E$30="DA")</formula>
    </cfRule>
    <cfRule type="expression" dxfId="122" priority="19">
      <formula>AND(#REF!="NU",$E$30="NU")</formula>
    </cfRule>
  </conditionalFormatting>
  <conditionalFormatting sqref="G83">
    <cfRule type="expression" dxfId="121" priority="30">
      <formula>OR(#REF!="DA",$E$30="DA")</formula>
    </cfRule>
    <cfRule type="expression" dxfId="120" priority="29">
      <formula>AND(#REF!="NU",$E$30="NU")</formula>
    </cfRule>
  </conditionalFormatting>
  <conditionalFormatting sqref="G85">
    <cfRule type="expression" dxfId="119" priority="25">
      <formula>AND(#REF!="NU",$E$30="NU")</formula>
    </cfRule>
    <cfRule type="expression" dxfId="118" priority="26">
      <formula>OR(#REF!="DA",$E$30="DA")</formula>
    </cfRule>
  </conditionalFormatting>
  <conditionalFormatting sqref="G87">
    <cfRule type="expression" dxfId="117" priority="24">
      <formula>OR(#REF!="DA",$E$30="DA")</formula>
    </cfRule>
    <cfRule type="expression" dxfId="116" priority="23">
      <formula>AND(#REF!="NU",$E$30="NU")</formula>
    </cfRule>
  </conditionalFormatting>
  <conditionalFormatting sqref="G96">
    <cfRule type="expression" dxfId="115" priority="137">
      <formula>$I$39&gt;0</formula>
    </cfRule>
    <cfRule type="expression" dxfId="114" priority="136">
      <formula>$I$39=0</formula>
    </cfRule>
  </conditionalFormatting>
  <conditionalFormatting sqref="G98">
    <cfRule type="expression" dxfId="113" priority="135">
      <formula>$I$41&gt;0</formula>
    </cfRule>
    <cfRule type="expression" dxfId="112" priority="134">
      <formula>$I$41=0</formula>
    </cfRule>
  </conditionalFormatting>
  <conditionalFormatting sqref="G100">
    <cfRule type="expression" dxfId="111" priority="133">
      <formula>$I$43&gt;0</formula>
    </cfRule>
    <cfRule type="expression" dxfId="110" priority="132">
      <formula>$I$43=0</formula>
    </cfRule>
  </conditionalFormatting>
  <conditionalFormatting sqref="G102">
    <cfRule type="expression" dxfId="109" priority="14">
      <formula>$I$45=0</formula>
    </cfRule>
    <cfRule type="expression" dxfId="108" priority="15">
      <formula>$I$45&gt;0</formula>
    </cfRule>
  </conditionalFormatting>
  <conditionalFormatting sqref="G118">
    <cfRule type="expression" dxfId="107" priority="125">
      <formula>$E$22="NU"</formula>
    </cfRule>
    <cfRule type="expression" dxfId="106" priority="345">
      <formula>$E$22="DA"</formula>
    </cfRule>
  </conditionalFormatting>
  <conditionalFormatting sqref="G119">
    <cfRule type="expression" dxfId="105" priority="208">
      <formula>$E$22="NU"</formula>
    </cfRule>
    <cfRule type="expression" dxfId="104" priority="207">
      <formula>$E$22="DA"</formula>
    </cfRule>
  </conditionalFormatting>
  <conditionalFormatting sqref="G122">
    <cfRule type="expression" dxfId="103" priority="343">
      <formula>$E$25="DA"</formula>
    </cfRule>
    <cfRule type="expression" dxfId="102" priority="342">
      <formula>$E$25="NU"</formula>
    </cfRule>
  </conditionalFormatting>
  <conditionalFormatting sqref="G123">
    <cfRule type="expression" dxfId="101" priority="204">
      <formula>$E$25="DA"</formula>
    </cfRule>
    <cfRule type="expression" dxfId="100" priority="203">
      <formula>$E$25="NU"</formula>
    </cfRule>
  </conditionalFormatting>
  <conditionalFormatting sqref="G126">
    <cfRule type="expression" dxfId="99" priority="341">
      <formula>$E$28="DA"</formula>
    </cfRule>
    <cfRule type="expression" dxfId="98" priority="340">
      <formula>$E$28="NU"</formula>
    </cfRule>
  </conditionalFormatting>
  <conditionalFormatting sqref="G127">
    <cfRule type="expression" dxfId="97" priority="200">
      <formula>$E$28="DA"</formula>
    </cfRule>
    <cfRule type="expression" dxfId="96" priority="199">
      <formula>$E$28="NU"</formula>
    </cfRule>
  </conditionalFormatting>
  <conditionalFormatting sqref="G130:G138 I151">
    <cfRule type="expression" dxfId="95" priority="195">
      <formula>$E$30="NU"</formula>
    </cfRule>
  </conditionalFormatting>
  <conditionalFormatting sqref="G133 G138 G151 I133 I138">
    <cfRule type="expression" dxfId="94" priority="339">
      <formula>$E$30="DA"</formula>
    </cfRule>
  </conditionalFormatting>
  <conditionalFormatting sqref="G133:G138 I151">
    <cfRule type="expression" dxfId="93" priority="2">
      <formula>$E$30="DA"</formula>
    </cfRule>
  </conditionalFormatting>
  <conditionalFormatting sqref="G134">
    <cfRule type="expression" dxfId="92" priority="6">
      <formula>$G$130&gt;0</formula>
    </cfRule>
  </conditionalFormatting>
  <conditionalFormatting sqref="G135:G136">
    <cfRule type="expression" dxfId="91" priority="4">
      <formula>$G$131&gt;0</formula>
    </cfRule>
  </conditionalFormatting>
  <conditionalFormatting sqref="G137">
    <cfRule type="expression" dxfId="90" priority="3">
      <formula>$G$81&gt;0</formula>
    </cfRule>
  </conditionalFormatting>
  <conditionalFormatting sqref="G147 I147">
    <cfRule type="expression" dxfId="89" priority="43">
      <formula>$E$20="NU"</formula>
    </cfRule>
    <cfRule type="expression" dxfId="88" priority="42">
      <formula>$E$20="DA"</formula>
    </cfRule>
  </conditionalFormatting>
  <conditionalFormatting sqref="G148 I148">
    <cfRule type="expression" dxfId="87" priority="40">
      <formula>AND($E$22="DA",$E$23="NU")</formula>
    </cfRule>
  </conditionalFormatting>
  <conditionalFormatting sqref="G148">
    <cfRule type="expression" dxfId="86" priority="8">
      <formula>$E$22="NU"</formula>
    </cfRule>
  </conditionalFormatting>
  <conditionalFormatting sqref="G149 I149">
    <cfRule type="expression" dxfId="85" priority="38">
      <formula>$E$25="NU"</formula>
    </cfRule>
    <cfRule type="expression" dxfId="84" priority="39">
      <formula>AND($E$26="NU",$E$25="DA")</formula>
    </cfRule>
  </conditionalFormatting>
  <conditionalFormatting sqref="G150 I150">
    <cfRule type="expression" dxfId="83" priority="36">
      <formula>$E$28="NU"</formula>
    </cfRule>
    <cfRule type="expression" dxfId="82" priority="37">
      <formula>$E$28="DA"</formula>
    </cfRule>
  </conditionalFormatting>
  <conditionalFormatting sqref="G151">
    <cfRule type="expression" dxfId="81" priority="33">
      <formula>$E$30="NU"</formula>
    </cfRule>
  </conditionalFormatting>
  <conditionalFormatting sqref="I75">
    <cfRule type="expression" dxfId="80" priority="267">
      <formula>OR($E$28,#REF!,#REF!)="nu"</formula>
    </cfRule>
  </conditionalFormatting>
  <conditionalFormatting sqref="I96">
    <cfRule type="expression" dxfId="79" priority="48">
      <formula>$I$39=0</formula>
    </cfRule>
    <cfRule type="expression" dxfId="78" priority="49">
      <formula>$I$39&gt;0</formula>
    </cfRule>
  </conditionalFormatting>
  <conditionalFormatting sqref="I98">
    <cfRule type="expression" dxfId="77" priority="54">
      <formula>$G$41=0</formula>
    </cfRule>
    <cfRule type="expression" dxfId="76" priority="55">
      <formula>$I$41&gt;0</formula>
    </cfRule>
  </conditionalFormatting>
  <conditionalFormatting sqref="I100">
    <cfRule type="expression" dxfId="75" priority="52">
      <formula>$I$43=0</formula>
    </cfRule>
    <cfRule type="expression" dxfId="74" priority="53">
      <formula>$I$43&gt;0</formula>
    </cfRule>
  </conditionalFormatting>
  <conditionalFormatting sqref="I102">
    <cfRule type="expression" dxfId="73" priority="10">
      <formula>$I$45=0</formula>
    </cfRule>
    <cfRule type="expression" dxfId="72" priority="11">
      <formula>$I$45&gt;0</formula>
    </cfRule>
  </conditionalFormatting>
  <conditionalFormatting sqref="I104">
    <cfRule type="expression" dxfId="71" priority="47">
      <formula>OR($E$22="DA",$E$25="DA",#REF!="DA",#REF!="DA")</formula>
    </cfRule>
    <cfRule type="expression" dxfId="70" priority="46">
      <formula>AND($E$22="NU",$E$25="NU",#REF!="NU",#REF!="NU")</formula>
    </cfRule>
  </conditionalFormatting>
  <conditionalFormatting sqref="I118:I119">
    <cfRule type="expression" dxfId="69" priority="44">
      <formula>$E$22="NU"</formula>
    </cfRule>
    <cfRule type="expression" dxfId="68" priority="45">
      <formula>$E$22="DA"</formula>
    </cfRule>
  </conditionalFormatting>
  <conditionalFormatting sqref="I130:I138">
    <cfRule type="expression" dxfId="67" priority="1">
      <formula>$E$30="NU"</formula>
    </cfRule>
  </conditionalFormatting>
  <conditionalFormatting sqref="I148">
    <cfRule type="expression" dxfId="66" priority="7">
      <formula>$E$22="NU"</formula>
    </cfRule>
  </conditionalFormatting>
  <conditionalFormatting sqref="I150">
    <cfRule type="expression" dxfId="65" priority="61">
      <formula>$I$150=0</formula>
    </cfRule>
    <cfRule type="expression" dxfId="64" priority="60">
      <formula>$I$150&gt;0</formula>
    </cfRule>
  </conditionalFormatting>
  <dataValidations xWindow="685" yWindow="756" count="7">
    <dataValidation allowBlank="1" showInputMessage="1" showErrorMessage="1" promptTitle="Atentionare!" prompt="Se introduce o valoare doar in situatia in care la celula &quot;E24&quot; ati selectat optiunea &quot;DA&quot;." sqref="G69:G70 G118" xr:uid="{57AFCCB6-D831-4364-BFEB-45950C7CD6A0}"/>
    <dataValidation allowBlank="1" showInputMessage="1" showErrorMessage="1" promptTitle="Atentionare!" prompt="Se introduce o valoare doar in situatia in care la celula &quot;E27&quot; ati selectat optiunea &quot;DA&quot;." sqref="G72:G73 G122" xr:uid="{CF3C203F-B7A8-45CF-A809-C56CC3B693E4}"/>
    <dataValidation allowBlank="1" showInputMessage="1" showErrorMessage="1" promptTitle="Atentionare!" prompt="Se introduce o valoare doar in situatia in care la celula &quot;E30&quot; ati selectat optiunea &quot;DA&quot;." sqref="G75 G126 G132 G131 G130 I130 I132 I134 I135 I136" xr:uid="{A466A2DE-6D9E-4D6A-AE57-A2328909996F}"/>
    <dataValidation allowBlank="1" showInputMessage="1" showErrorMessage="1" promptTitle="Atentionare!" prompt="Se introduce o valoare doar in situatia in care la celula &quot;E32&quot; sau &quot;E34&quot; ati selectat optiunea &quot;DA&quot;." sqref="G79 G83 G85 G87 G77 G81" xr:uid="{41E56C9A-39C7-4E61-8091-C4E030DD0ECD}"/>
    <dataValidation allowBlank="1" showInputMessage="1" showErrorMessage="1" promptTitle="Atentionare!" prompt="Se introduce o valoare doar in situatia in care la celula &quot;E34&quot; ati selectat optiunea &quot;DA&quot;." sqref="I133" xr:uid="{E6FDE860-CCB8-47AB-A70F-56AB67B05B2C}"/>
    <dataValidation allowBlank="1" showInputMessage="1" showErrorMessage="1" promptTitle="ATentionare!" prompt="Se introduce o valoare doar in situatia in care la celula &quot;E30&quot; ati selectat optiunea &quot;DA&quot;." sqref="I131" xr:uid="{4EA8A3F9-1F35-403F-8CF8-582761DD968F}"/>
    <dataValidation allowBlank="1" showInputMessage="1" showErrorMessage="1" promptTitle="Atentionare!" prompt="Se introduce o valoare doar in situatia in care la celula &quot;G81&quot; ati introdus o valoare." sqref="I137" xr:uid="{9C93C760-69CD-4669-8D0F-17A55BBFDBCA}"/>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xWindow="685" yWindow="756" count="5">
        <x14:dataValidation type="list" allowBlank="1" showInputMessage="1" showErrorMessage="1" xr:uid="{BCFD8FE1-3E84-4816-BD3C-06794F115F39}">
          <x14:formula1>
            <xm:f>Sheet4!$C$2:$C$3</xm:f>
          </x14:formula1>
          <xm:sqref>E17 E30 E22 E28 E19 E25</xm:sqref>
        </x14:dataValidation>
        <x14:dataValidation type="list" allowBlank="1" showInputMessage="1" showErrorMessage="1" xr:uid="{4C178204-B4FE-4A33-8EC9-971B5F70CEB6}">
          <x14:formula1>
            <xm:f>Sheet4!$D$2:$D$3</xm:f>
          </x14:formula1>
          <xm:sqref>E37</xm:sqref>
        </x14:dataValidation>
        <x14:dataValidation type="list" allowBlank="1" showInputMessage="1" showErrorMessage="1" promptTitle="Atentionare!" prompt="Se selecteaza optiunea &quot;DA&quot; doar in situatia in care la celula &quot;E24&quot; ati bifat &quot;DA&quot;." xr:uid="{FE43F3F8-75A3-4646-86C6-8572741D8617}">
          <x14:formula1>
            <xm:f>Sheet4!$C$2:$C$3</xm:f>
          </x14:formula1>
          <xm:sqref>E23</xm:sqref>
        </x14:dataValidation>
        <x14:dataValidation type="list" allowBlank="1" showInputMessage="1" showErrorMessage="1" promptTitle="Atentionare!" prompt="Se selecteaza optiunea &quot;DA&quot; doar in situatia in care la celula &quot;E21&quot; ati bifat &quot;DA&quot;." xr:uid="{54A17329-C321-409D-8C41-BBDB7F2904DB}">
          <x14:formula1>
            <xm:f>Sheet4!$C$2:$C$3</xm:f>
          </x14:formula1>
          <xm:sqref>E20</xm:sqref>
        </x14:dataValidation>
        <x14:dataValidation type="list" allowBlank="1" showInputMessage="1" showErrorMessage="1" promptTitle="Atentionare!" prompt="Se selecteaza optiunea &quot;DA&quot; doar in situatia in care la celula &quot;E27&quot; ati bifat &quot;DA&quot;." xr:uid="{6B7C1D44-0A1D-480B-B986-736E4F25B3A3}">
          <x14:formula1>
            <xm:f>Sheet4!$C$2:$C$3</xm:f>
          </x14:formula1>
          <xm:sqref>E26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EB240A-1DDF-43DC-8C3E-09DFDA08B9F0}">
  <dimension ref="B2:O202"/>
  <sheetViews>
    <sheetView zoomScale="72" zoomScaleNormal="72" workbookViewId="0">
      <pane ySplit="8" topLeftCell="A9" activePane="bottomLeft" state="frozen"/>
      <selection pane="bottomLeft" activeCell="A71" sqref="A71:XFD81"/>
    </sheetView>
  </sheetViews>
  <sheetFormatPr defaultColWidth="9.140625" defaultRowHeight="12.75" outlineLevelRow="2" x14ac:dyDescent="0.2"/>
  <cols>
    <col min="1" max="1" width="4.85546875" style="109" customWidth="1"/>
    <col min="2" max="2" width="4" style="109" customWidth="1"/>
    <col min="3" max="3" width="43" style="109" customWidth="1"/>
    <col min="4" max="4" width="5" style="109" customWidth="1"/>
    <col min="5" max="5" width="35.42578125" style="109" customWidth="1"/>
    <col min="6" max="6" width="5" style="109" customWidth="1"/>
    <col min="7" max="7" width="38.5703125" style="109" customWidth="1"/>
    <col min="8" max="8" width="5" style="109" customWidth="1"/>
    <col min="9" max="9" width="28.28515625" style="109" customWidth="1"/>
    <col min="10" max="10" width="4.28515625" style="109" customWidth="1"/>
    <col min="11" max="11" width="42.42578125" style="109" customWidth="1"/>
    <col min="12" max="12" width="4.85546875" style="109" customWidth="1"/>
    <col min="13" max="13" width="28.5703125" style="109" customWidth="1"/>
    <col min="14" max="14" width="4.28515625" style="109" customWidth="1"/>
    <col min="15" max="15" width="32.42578125" style="109" customWidth="1"/>
    <col min="16" max="16" width="4.140625" style="109" customWidth="1"/>
    <col min="17" max="16384" width="9.140625" style="109"/>
  </cols>
  <sheetData>
    <row r="2" spans="2:14" ht="13.5" thickBot="1" x14ac:dyDescent="0.25">
      <c r="B2" s="108"/>
      <c r="C2" s="108"/>
      <c r="D2" s="108"/>
      <c r="E2" s="108"/>
      <c r="F2" s="108"/>
      <c r="G2" s="108"/>
      <c r="H2" s="108"/>
      <c r="I2" s="108"/>
      <c r="J2" s="108"/>
      <c r="K2" s="107"/>
      <c r="L2" s="108"/>
      <c r="M2" s="108"/>
      <c r="N2" s="108"/>
    </row>
    <row r="3" spans="2:14" ht="29.25" customHeight="1" thickBot="1" x14ac:dyDescent="0.25">
      <c r="B3" s="108"/>
      <c r="C3" s="178" t="s">
        <v>41</v>
      </c>
      <c r="D3" s="108"/>
      <c r="E3" s="178" t="s">
        <v>71</v>
      </c>
      <c r="F3" s="108"/>
      <c r="G3" s="181" t="s">
        <v>70</v>
      </c>
      <c r="H3" s="182"/>
      <c r="I3" s="182"/>
      <c r="J3" s="182"/>
      <c r="K3" s="182"/>
      <c r="L3" s="182"/>
      <c r="M3" s="183"/>
      <c r="N3" s="108"/>
    </row>
    <row r="4" spans="2:14" ht="13.5" thickBot="1" x14ac:dyDescent="0.25">
      <c r="B4" s="108"/>
      <c r="C4" s="179"/>
      <c r="D4" s="108"/>
      <c r="E4" s="179"/>
      <c r="F4" s="108"/>
      <c r="G4" s="108"/>
      <c r="H4" s="108"/>
      <c r="I4" s="108"/>
      <c r="J4" s="108"/>
      <c r="K4" s="108"/>
      <c r="L4" s="108"/>
      <c r="M4" s="108"/>
      <c r="N4" s="108"/>
    </row>
    <row r="5" spans="2:14" ht="32.25" customHeight="1" x14ac:dyDescent="0.2">
      <c r="B5" s="108"/>
      <c r="C5" s="179"/>
      <c r="D5" s="108"/>
      <c r="E5" s="179"/>
      <c r="F5" s="108"/>
      <c r="G5" s="184" t="s">
        <v>132</v>
      </c>
      <c r="H5" s="108"/>
      <c r="I5" s="184" t="s">
        <v>114</v>
      </c>
      <c r="J5" s="108"/>
      <c r="K5" s="184" t="s">
        <v>133</v>
      </c>
      <c r="L5" s="108"/>
      <c r="M5" s="184" t="s">
        <v>114</v>
      </c>
      <c r="N5" s="108"/>
    </row>
    <row r="6" spans="2:14" ht="26.25" customHeight="1" x14ac:dyDescent="0.2">
      <c r="B6" s="108"/>
      <c r="C6" s="179"/>
      <c r="D6" s="108"/>
      <c r="E6" s="179"/>
      <c r="F6" s="108"/>
      <c r="G6" s="185"/>
      <c r="H6" s="108"/>
      <c r="I6" s="185"/>
      <c r="J6" s="108"/>
      <c r="K6" s="185"/>
      <c r="L6" s="108"/>
      <c r="M6" s="185"/>
      <c r="N6" s="108"/>
    </row>
    <row r="7" spans="2:14" ht="16.5" customHeight="1" thickBot="1" x14ac:dyDescent="0.25">
      <c r="B7" s="108"/>
      <c r="C7" s="180"/>
      <c r="D7" s="108"/>
      <c r="E7" s="180"/>
      <c r="F7" s="108"/>
      <c r="G7" s="186"/>
      <c r="H7" s="108"/>
      <c r="I7" s="186"/>
      <c r="J7" s="108"/>
      <c r="K7" s="186"/>
      <c r="L7" s="108"/>
      <c r="M7" s="186"/>
      <c r="N7" s="108"/>
    </row>
    <row r="8" spans="2:14" ht="15.75" customHeight="1" x14ac:dyDescent="0.2">
      <c r="B8" s="108"/>
      <c r="C8" s="108"/>
      <c r="D8" s="108"/>
      <c r="E8" s="108"/>
      <c r="F8" s="108"/>
      <c r="G8" s="108"/>
      <c r="H8" s="108"/>
      <c r="I8" s="108"/>
      <c r="J8" s="108"/>
      <c r="K8" s="107"/>
      <c r="L8" s="108"/>
      <c r="M8" s="108"/>
      <c r="N8" s="108"/>
    </row>
    <row r="9" spans="2:14" x14ac:dyDescent="0.2">
      <c r="B9" s="110"/>
      <c r="C9" s="110"/>
      <c r="D9" s="110"/>
      <c r="E9" s="110"/>
      <c r="F9" s="110"/>
      <c r="G9" s="110"/>
      <c r="H9" s="110"/>
      <c r="I9" s="110"/>
      <c r="J9" s="110"/>
      <c r="K9" s="111"/>
      <c r="L9" s="110"/>
      <c r="M9" s="110"/>
      <c r="N9" s="110"/>
    </row>
    <row r="10" spans="2:14" ht="13.5" hidden="1" thickBot="1" x14ac:dyDescent="0.25">
      <c r="B10" s="110"/>
      <c r="C10" s="112" t="s">
        <v>30</v>
      </c>
      <c r="D10" s="110"/>
      <c r="E10" s="110"/>
      <c r="F10" s="110"/>
      <c r="G10" s="110"/>
      <c r="H10" s="110"/>
      <c r="I10" s="110"/>
      <c r="J10" s="110"/>
      <c r="K10" s="111"/>
      <c r="L10" s="110"/>
      <c r="M10" s="110"/>
      <c r="N10" s="110"/>
    </row>
    <row r="11" spans="2:14" hidden="1" x14ac:dyDescent="0.2">
      <c r="B11" s="110"/>
      <c r="C11" s="110"/>
      <c r="D11" s="110"/>
      <c r="E11" s="110"/>
      <c r="F11" s="110"/>
      <c r="G11" s="110"/>
      <c r="H11" s="110"/>
      <c r="I11" s="110"/>
      <c r="J11" s="110"/>
      <c r="K11" s="111"/>
      <c r="L11" s="110"/>
      <c r="M11" s="110"/>
      <c r="N11" s="110"/>
    </row>
    <row r="12" spans="2:14" ht="13.5" outlineLevel="1" thickBot="1" x14ac:dyDescent="0.25">
      <c r="B12" s="108"/>
      <c r="C12" s="108"/>
      <c r="D12" s="108"/>
      <c r="E12" s="108"/>
      <c r="F12" s="108"/>
      <c r="G12" s="108"/>
      <c r="H12" s="108"/>
      <c r="I12" s="108"/>
      <c r="J12" s="108"/>
      <c r="K12" s="108"/>
      <c r="L12" s="108"/>
      <c r="M12" s="108"/>
      <c r="N12" s="108"/>
    </row>
    <row r="13" spans="2:14" ht="27" customHeight="1" outlineLevel="1" thickBot="1" x14ac:dyDescent="0.25">
      <c r="B13" s="108"/>
      <c r="C13" s="113" t="s">
        <v>30</v>
      </c>
      <c r="D13" s="108"/>
      <c r="E13" s="108"/>
      <c r="F13" s="108"/>
      <c r="G13" s="106" t="s">
        <v>28</v>
      </c>
      <c r="H13" s="108"/>
      <c r="I13" s="114">
        <f>M183</f>
        <v>0</v>
      </c>
      <c r="J13" s="108"/>
      <c r="K13" s="106" t="s">
        <v>27</v>
      </c>
      <c r="L13" s="108"/>
      <c r="M13" s="114">
        <f>IF(INPUT!E5&gt;0,INPUT!G153-INPUT!G152,0)</f>
        <v>0</v>
      </c>
      <c r="N13" s="108"/>
    </row>
    <row r="14" spans="2:14" outlineLevel="1" x14ac:dyDescent="0.2">
      <c r="B14" s="108"/>
      <c r="C14" s="108"/>
      <c r="D14" s="108"/>
      <c r="E14" s="108"/>
      <c r="F14" s="108"/>
      <c r="G14" s="108"/>
      <c r="H14" s="108"/>
      <c r="I14" s="108"/>
      <c r="J14" s="108"/>
      <c r="K14" s="108"/>
      <c r="L14" s="108"/>
      <c r="M14" s="108"/>
      <c r="N14" s="108"/>
    </row>
    <row r="15" spans="2:14" ht="30.75" customHeight="1" outlineLevel="1" x14ac:dyDescent="0.2">
      <c r="B15" s="108"/>
      <c r="C15" s="108"/>
      <c r="D15" s="108"/>
      <c r="E15" s="108"/>
      <c r="F15" s="108"/>
      <c r="G15" s="108"/>
      <c r="H15" s="108"/>
      <c r="I15" s="108"/>
      <c r="J15" s="108"/>
      <c r="K15" s="106" t="s">
        <v>45</v>
      </c>
      <c r="L15" s="108"/>
      <c r="M15" s="114">
        <f>I45</f>
        <v>0</v>
      </c>
      <c r="N15" s="108"/>
    </row>
    <row r="16" spans="2:14" outlineLevel="1" x14ac:dyDescent="0.2">
      <c r="B16" s="108"/>
      <c r="C16" s="108"/>
      <c r="D16" s="108"/>
      <c r="E16" s="108"/>
      <c r="F16" s="108"/>
      <c r="G16" s="108"/>
      <c r="H16" s="108"/>
      <c r="I16" s="108"/>
      <c r="J16" s="108"/>
      <c r="K16" s="108"/>
      <c r="L16" s="108"/>
      <c r="M16" s="108"/>
      <c r="N16" s="108"/>
    </row>
    <row r="17" spans="2:14" ht="25.5" outlineLevel="1" x14ac:dyDescent="0.2">
      <c r="B17" s="108"/>
      <c r="C17" s="108"/>
      <c r="D17" s="108"/>
      <c r="E17" s="108"/>
      <c r="F17" s="108"/>
      <c r="G17" s="108"/>
      <c r="H17" s="108"/>
      <c r="I17" s="108"/>
      <c r="J17" s="108"/>
      <c r="K17" s="106" t="str">
        <f>"OPERATOR"&amp;" "&amp;INPUT!$C$19</f>
        <v>OPERATOR STATIE DE SORTARE A DESEURILOR RECICLABILE COLECTATE SEPARAT</v>
      </c>
      <c r="L17" s="108"/>
      <c r="M17" s="114">
        <f>I93</f>
        <v>0</v>
      </c>
      <c r="N17" s="108"/>
    </row>
    <row r="18" spans="2:14" outlineLevel="1" x14ac:dyDescent="0.2">
      <c r="B18" s="108"/>
      <c r="C18" s="108"/>
      <c r="D18" s="108"/>
      <c r="E18" s="108"/>
      <c r="F18" s="108"/>
      <c r="G18" s="108"/>
      <c r="H18" s="108"/>
      <c r="I18" s="108"/>
      <c r="J18" s="108"/>
      <c r="K18" s="107"/>
      <c r="L18" s="108"/>
      <c r="M18" s="108"/>
      <c r="N18" s="108"/>
    </row>
    <row r="19" spans="2:14" ht="25.5" outlineLevel="1" x14ac:dyDescent="0.2">
      <c r="B19" s="108"/>
      <c r="C19" s="108"/>
      <c r="D19" s="108"/>
      <c r="E19" s="108"/>
      <c r="F19" s="108"/>
      <c r="G19" s="108"/>
      <c r="H19" s="108"/>
      <c r="I19" s="108"/>
      <c r="J19" s="108"/>
      <c r="K19" s="106" t="str">
        <f>"OPERATOR"&amp;" "&amp;INPUT!$C$22</f>
        <v>OPERATOR  STATIE DE COMPOSTARE A BIODESEURILOR COLECTATE SEPARAT</v>
      </c>
      <c r="L19" s="108"/>
      <c r="M19" s="114">
        <f>I111</f>
        <v>0</v>
      </c>
      <c r="N19" s="108"/>
    </row>
    <row r="20" spans="2:14" outlineLevel="1" x14ac:dyDescent="0.2">
      <c r="B20" s="108"/>
      <c r="C20" s="108"/>
      <c r="D20" s="108"/>
      <c r="E20" s="108"/>
      <c r="F20" s="108"/>
      <c r="G20" s="108"/>
      <c r="H20" s="108"/>
      <c r="I20" s="108"/>
      <c r="J20" s="108"/>
      <c r="K20" s="107"/>
      <c r="L20" s="108"/>
      <c r="M20" s="108"/>
      <c r="N20" s="108"/>
    </row>
    <row r="21" spans="2:14" ht="25.5" outlineLevel="1" x14ac:dyDescent="0.2">
      <c r="B21" s="108"/>
      <c r="C21" s="108"/>
      <c r="D21" s="108"/>
      <c r="E21" s="108"/>
      <c r="F21" s="108"/>
      <c r="G21" s="108"/>
      <c r="H21" s="108"/>
      <c r="I21" s="108"/>
      <c r="J21" s="108"/>
      <c r="K21" s="106" t="str">
        <f>"OPERATOR"&amp;" "&amp;INPUT!$C$25</f>
        <v>OPERATOR INSTALATIE DE DIGESTIE ANAEROBA A BIODESEURILOR COLECTATE SEPARAT</v>
      </c>
      <c r="L21" s="108"/>
      <c r="M21" s="114">
        <f>I129</f>
        <v>0</v>
      </c>
      <c r="N21" s="108"/>
    </row>
    <row r="22" spans="2:14" outlineLevel="1" x14ac:dyDescent="0.2">
      <c r="B22" s="108"/>
      <c r="C22" s="108"/>
      <c r="D22" s="108"/>
      <c r="E22" s="108"/>
      <c r="F22" s="108"/>
      <c r="G22" s="108"/>
      <c r="H22" s="108"/>
      <c r="I22" s="108"/>
      <c r="J22" s="108"/>
      <c r="K22" s="107"/>
      <c r="L22" s="108"/>
      <c r="M22" s="108"/>
      <c r="N22" s="108"/>
    </row>
    <row r="23" spans="2:14" ht="25.5" outlineLevel="1" x14ac:dyDescent="0.2">
      <c r="B23" s="108"/>
      <c r="C23" s="108"/>
      <c r="D23" s="108"/>
      <c r="E23" s="108"/>
      <c r="F23" s="108"/>
      <c r="G23" s="108"/>
      <c r="H23" s="108"/>
      <c r="I23" s="108"/>
      <c r="J23" s="108"/>
      <c r="K23" s="106" t="str">
        <f>"OPERATOR"&amp;" "&amp;INPUT!$C$28</f>
        <v>OPERATOR INSTALATIE TMB A DESEURILOR REZIDUALE</v>
      </c>
      <c r="L23" s="108"/>
      <c r="M23" s="114">
        <f>I147</f>
        <v>0</v>
      </c>
      <c r="N23" s="108"/>
    </row>
    <row r="24" spans="2:14" outlineLevel="1" x14ac:dyDescent="0.2">
      <c r="B24" s="108"/>
      <c r="C24" s="108"/>
      <c r="D24" s="108"/>
      <c r="E24" s="108"/>
      <c r="F24" s="108"/>
      <c r="G24" s="108"/>
      <c r="H24" s="108"/>
      <c r="I24" s="108"/>
      <c r="J24" s="108"/>
      <c r="K24" s="107"/>
      <c r="L24" s="108"/>
      <c r="M24" s="108"/>
      <c r="N24" s="108"/>
    </row>
    <row r="25" spans="2:14" ht="33.75" customHeight="1" outlineLevel="1" x14ac:dyDescent="0.2">
      <c r="B25" s="108"/>
      <c r="C25" s="108"/>
      <c r="D25" s="108"/>
      <c r="E25" s="108"/>
      <c r="F25" s="108"/>
      <c r="G25" s="108"/>
      <c r="H25" s="108"/>
      <c r="I25" s="108"/>
      <c r="J25" s="108"/>
      <c r="K25" s="106" t="str">
        <f>"OPERATOR"&amp;" "&amp;INPUT!$C$30</f>
        <v xml:space="preserve">OPERATOR INSTALATIE INTEGRATA </v>
      </c>
      <c r="L25" s="108"/>
      <c r="M25" s="114">
        <f>I165</f>
        <v>0</v>
      </c>
      <c r="N25" s="108"/>
    </row>
    <row r="26" spans="2:14" ht="14.25" customHeight="1" outlineLevel="1" x14ac:dyDescent="0.2">
      <c r="B26" s="108"/>
      <c r="C26" s="108"/>
      <c r="D26" s="108"/>
      <c r="E26" s="108"/>
      <c r="F26" s="108"/>
      <c r="G26" s="108"/>
      <c r="H26" s="108"/>
      <c r="I26" s="108"/>
      <c r="J26" s="108"/>
      <c r="K26" s="108"/>
      <c r="L26" s="108"/>
      <c r="M26" s="108"/>
      <c r="N26" s="108"/>
    </row>
    <row r="27" spans="2:14" ht="14.25" customHeight="1" outlineLevel="1" x14ac:dyDescent="0.2"/>
    <row r="28" spans="2:14" ht="15" customHeight="1" outlineLevel="1" x14ac:dyDescent="0.2">
      <c r="B28" s="108"/>
      <c r="C28" s="108"/>
      <c r="D28" s="108"/>
      <c r="E28" s="108"/>
      <c r="F28" s="108"/>
      <c r="G28" s="108"/>
      <c r="H28" s="108"/>
      <c r="I28" s="108"/>
      <c r="J28" s="108"/>
      <c r="K28" s="108"/>
      <c r="L28" s="108"/>
      <c r="M28" s="108"/>
      <c r="N28" s="108"/>
    </row>
    <row r="29" spans="2:14" ht="33.75" customHeight="1" outlineLevel="1" x14ac:dyDescent="0.2">
      <c r="B29" s="108"/>
      <c r="C29" s="187" t="s">
        <v>44</v>
      </c>
      <c r="D29" s="108"/>
      <c r="E29" s="108"/>
      <c r="F29" s="108"/>
      <c r="G29" s="115" t="s">
        <v>116</v>
      </c>
      <c r="H29" s="108"/>
      <c r="I29" s="115" t="s">
        <v>115</v>
      </c>
      <c r="J29" s="108"/>
      <c r="K29" s="115" t="s">
        <v>134</v>
      </c>
      <c r="L29" s="108"/>
      <c r="M29" s="108"/>
      <c r="N29" s="108"/>
    </row>
    <row r="30" spans="2:14" ht="18" customHeight="1" outlineLevel="1" x14ac:dyDescent="0.2">
      <c r="B30" s="108"/>
      <c r="C30" s="187"/>
      <c r="D30" s="108"/>
      <c r="E30" s="108"/>
      <c r="F30" s="108"/>
      <c r="G30" s="108"/>
      <c r="H30" s="108"/>
      <c r="I30" s="108"/>
      <c r="J30" s="108"/>
      <c r="K30" s="108"/>
      <c r="L30" s="108"/>
      <c r="M30" s="108"/>
      <c r="N30" s="108"/>
    </row>
    <row r="31" spans="2:14" ht="87" customHeight="1" outlineLevel="1" x14ac:dyDescent="0.2">
      <c r="B31" s="108"/>
      <c r="C31" s="187"/>
      <c r="D31" s="108"/>
      <c r="E31" s="115" t="s">
        <v>124</v>
      </c>
      <c r="F31" s="108"/>
      <c r="G31" s="116">
        <f>I13</f>
        <v>0</v>
      </c>
      <c r="H31" s="108"/>
      <c r="I31" s="116">
        <f>SUM(M13,M15,M17,M19,M21,M23,M25)</f>
        <v>0</v>
      </c>
      <c r="J31" s="108"/>
      <c r="K31" s="116">
        <f>G31-I31</f>
        <v>0</v>
      </c>
      <c r="L31" s="108"/>
      <c r="M31" s="108"/>
      <c r="N31" s="108"/>
    </row>
    <row r="32" spans="2:14" ht="19.5" customHeight="1" outlineLevel="1" x14ac:dyDescent="0.2">
      <c r="B32" s="108"/>
      <c r="C32" s="187"/>
      <c r="D32" s="108"/>
      <c r="E32" s="108"/>
      <c r="F32" s="108"/>
      <c r="G32" s="108"/>
      <c r="H32" s="108"/>
      <c r="I32" s="108"/>
      <c r="J32" s="108"/>
      <c r="K32" s="108"/>
      <c r="L32" s="108"/>
      <c r="M32" s="108"/>
      <c r="N32" s="108"/>
    </row>
    <row r="33" spans="2:14" ht="60.75" customHeight="1" outlineLevel="1" x14ac:dyDescent="0.2">
      <c r="B33" s="108"/>
      <c r="C33" s="187"/>
      <c r="D33" s="108"/>
      <c r="E33" s="115" t="s">
        <v>151</v>
      </c>
      <c r="F33" s="108"/>
      <c r="G33" s="116">
        <f>G31*CEC</f>
        <v>0</v>
      </c>
      <c r="H33" s="108"/>
      <c r="I33" s="116">
        <f>I31*CEC</f>
        <v>0</v>
      </c>
      <c r="J33" s="108"/>
      <c r="K33" s="108"/>
      <c r="L33" s="108"/>
      <c r="M33" s="108"/>
      <c r="N33" s="108"/>
    </row>
    <row r="34" spans="2:14" ht="21" customHeight="1" outlineLevel="1" x14ac:dyDescent="0.2">
      <c r="B34" s="108"/>
      <c r="C34" s="187"/>
      <c r="D34" s="108"/>
      <c r="E34" s="108"/>
      <c r="F34" s="108"/>
      <c r="G34" s="108"/>
      <c r="H34" s="108"/>
      <c r="I34" s="108"/>
      <c r="J34" s="108"/>
      <c r="K34" s="108"/>
      <c r="L34" s="108"/>
      <c r="M34" s="108"/>
      <c r="N34" s="108"/>
    </row>
    <row r="35" spans="2:14" ht="33.75" customHeight="1" outlineLevel="1" x14ac:dyDescent="0.2">
      <c r="B35" s="108"/>
      <c r="C35" s="187"/>
      <c r="D35" s="108"/>
      <c r="E35" s="115" t="s">
        <v>113</v>
      </c>
      <c r="F35" s="108"/>
      <c r="G35" s="116">
        <f>G33*TVA</f>
        <v>0</v>
      </c>
      <c r="H35" s="108"/>
      <c r="I35" s="116">
        <f>I33*TVA</f>
        <v>0</v>
      </c>
      <c r="J35" s="108"/>
      <c r="K35" s="108"/>
      <c r="L35" s="108"/>
      <c r="M35" s="108"/>
      <c r="N35" s="108"/>
    </row>
    <row r="36" spans="2:14" ht="20.25" customHeight="1" outlineLevel="1" x14ac:dyDescent="0.2">
      <c r="B36" s="108"/>
      <c r="C36" s="187"/>
      <c r="D36" s="108"/>
      <c r="E36" s="108"/>
      <c r="F36" s="108"/>
      <c r="G36" s="108"/>
      <c r="H36" s="108"/>
      <c r="I36" s="108"/>
      <c r="J36" s="108"/>
      <c r="K36" s="108"/>
      <c r="L36" s="108"/>
      <c r="M36" s="108"/>
      <c r="N36" s="108"/>
    </row>
    <row r="37" spans="2:14" ht="55.5" customHeight="1" outlineLevel="1" x14ac:dyDescent="0.2">
      <c r="B37" s="108"/>
      <c r="C37" s="187"/>
      <c r="D37" s="108"/>
      <c r="E37" s="115" t="s">
        <v>126</v>
      </c>
      <c r="F37" s="108"/>
      <c r="G37" s="116">
        <f>SUM(G33,G35)</f>
        <v>0</v>
      </c>
      <c r="H37" s="108"/>
      <c r="I37" s="116">
        <f>SUM(I33,I35)</f>
        <v>0</v>
      </c>
      <c r="J37" s="108"/>
      <c r="K37" s="108"/>
      <c r="L37" s="108"/>
      <c r="M37" s="108"/>
      <c r="N37" s="108"/>
    </row>
    <row r="38" spans="2:14" outlineLevel="1" x14ac:dyDescent="0.2">
      <c r="B38" s="108"/>
      <c r="C38" s="108"/>
      <c r="D38" s="108"/>
      <c r="E38" s="108"/>
      <c r="F38" s="108"/>
      <c r="G38" s="108"/>
      <c r="H38" s="108"/>
      <c r="I38" s="108"/>
      <c r="J38" s="108"/>
      <c r="K38" s="108"/>
      <c r="L38" s="108"/>
      <c r="M38" s="108"/>
      <c r="N38" s="108"/>
    </row>
    <row r="39" spans="2:14" ht="13.5" thickBot="1" x14ac:dyDescent="0.25">
      <c r="B39" s="110"/>
      <c r="C39" s="110"/>
      <c r="D39" s="110"/>
      <c r="E39" s="110"/>
      <c r="F39" s="110"/>
      <c r="G39" s="110"/>
      <c r="H39" s="110"/>
      <c r="I39" s="110"/>
      <c r="J39" s="110"/>
      <c r="K39" s="111"/>
      <c r="L39" s="110"/>
      <c r="M39" s="110"/>
      <c r="N39" s="110"/>
    </row>
    <row r="40" spans="2:14" ht="13.5" thickBot="1" x14ac:dyDescent="0.25">
      <c r="B40" s="110"/>
      <c r="C40" s="112" t="s">
        <v>131</v>
      </c>
      <c r="D40" s="110"/>
      <c r="E40" s="110"/>
      <c r="F40" s="110"/>
      <c r="G40" s="110"/>
      <c r="H40" s="110"/>
      <c r="I40" s="110"/>
      <c r="J40" s="110"/>
      <c r="K40" s="111"/>
      <c r="L40" s="110"/>
      <c r="M40" s="110"/>
      <c r="N40" s="110"/>
    </row>
    <row r="41" spans="2:14" x14ac:dyDescent="0.2">
      <c r="B41" s="110"/>
      <c r="C41" s="110"/>
      <c r="D41" s="110"/>
      <c r="E41" s="110"/>
      <c r="F41" s="110"/>
      <c r="G41" s="110"/>
      <c r="H41" s="110"/>
      <c r="I41" s="110"/>
      <c r="J41" s="110"/>
      <c r="K41" s="111"/>
      <c r="L41" s="110"/>
      <c r="M41" s="110"/>
      <c r="N41" s="110"/>
    </row>
    <row r="42" spans="2:14" ht="13.5" outlineLevel="1" thickBot="1" x14ac:dyDescent="0.25">
      <c r="B42" s="108"/>
      <c r="C42" s="108"/>
      <c r="D42" s="108"/>
      <c r="E42" s="108"/>
      <c r="F42" s="108"/>
      <c r="G42" s="108"/>
      <c r="H42" s="108"/>
      <c r="I42" s="108"/>
      <c r="J42" s="108"/>
      <c r="K42" s="107"/>
      <c r="L42" s="108"/>
      <c r="M42" s="108"/>
      <c r="N42" s="108"/>
    </row>
    <row r="43" spans="2:14" ht="36" customHeight="1" outlineLevel="1" thickBot="1" x14ac:dyDescent="0.25">
      <c r="B43" s="108"/>
      <c r="C43" s="113" t="s">
        <v>42</v>
      </c>
      <c r="D43" s="108"/>
      <c r="E43" s="117" t="str">
        <f>IF((INPUT!I104-(INPUT!I106-(INPUT!I106*INPUT!G37*INPUT!G56+IF(INPUT!G58&gt;0%,INPUT!I106*INPUT!G39*INPUT!G58,INPUT!I96)+IF(INPUT!G60&gt;0%,INPUT!I106*INPUT!G41*INPUT!G60,INPUT!I98)+IF(INPUT!G62&gt;0%,INPUT!I106*INPUT!G43*INPUT!G62,INPUT!I100)+IF(INPUT!G64&gt;0%,INPUT!I106*INPUT!G45*INPUT!G64,INPUT!I104))))&gt;0,"Se aplica penalitati","Nu se aplica penalitati")</f>
        <v>Nu se aplica penalitati</v>
      </c>
      <c r="F43" s="108"/>
      <c r="G43" s="108"/>
      <c r="H43" s="108"/>
      <c r="I43" s="108"/>
      <c r="J43" s="108"/>
      <c r="K43" s="107"/>
      <c r="L43" s="108"/>
      <c r="M43" s="108"/>
      <c r="N43" s="108"/>
    </row>
    <row r="44" spans="2:14" outlineLevel="1" x14ac:dyDescent="0.2">
      <c r="B44" s="108"/>
      <c r="C44" s="108"/>
      <c r="D44" s="108"/>
      <c r="E44" s="108"/>
      <c r="F44" s="108"/>
      <c r="G44" s="108"/>
      <c r="H44" s="108"/>
      <c r="I44" s="108"/>
      <c r="J44" s="108"/>
      <c r="K44" s="107"/>
      <c r="L44" s="108"/>
      <c r="M44" s="108"/>
      <c r="N44" s="108"/>
    </row>
    <row r="45" spans="2:14" ht="37.5" customHeight="1" outlineLevel="2" x14ac:dyDescent="0.2">
      <c r="B45" s="108"/>
      <c r="C45" s="108"/>
      <c r="D45" s="108"/>
      <c r="E45" s="108"/>
      <c r="F45" s="108"/>
      <c r="G45" s="106" t="s">
        <v>30</v>
      </c>
      <c r="H45" s="108"/>
      <c r="I45" s="118">
        <f>IF(AND(INPUT!$E$5&gt;0%,OUTPUT!E43="Se aplica penalitati"),IF(AND(INPUT!E28="NU",INPUT!E30="NU"),(INPUT!I104-(INPUT!I106-(INPUT!I106*INPUT!G37*INPUT!G56+IF(INPUT!G58&gt;0%,INPUT!I106*INPUT!G39*INPUT!G58,INPUT!I96)+IF(INPUT!G60&gt;0%,INPUT!I106*INPUT!G41*INPUT!G60,INPUT!I98)+IF(INPUT!G62&gt;0%,INPUT!I106*INPUT!G43*INPUT!G62,INPUT!I100)+IF(INPUT!G64&gt;0%,INPUT!I106*INPUT!G45*INPUT!G64,INPUT!I104))))*INPUT!E5,(INPUT!I104-(INPUT!I106-(INPUT!I106*INPUT!G37*INPUT!G56+IF(INPUT!G58&gt;0%,INPUT!I106*INPUT!G39*INPUT!G58,INPUT!I96)+IF(INPUT!G60&gt;0%,INPUT!I106*INPUT!G41*INPUT!G60,INPUT!I98)+IF(INPUT!G62&gt;0%,INPUT!I106*INPUT!G43*INPUT!G62,INPUT!I100)+IF(INPUT!G64&gt;0%,INPUT!I106*INPUT!G45*INPUT!G64,INPUT!I104))))*INPUT!E5*IF(INPUT!E28="DA",INPUT!G75-INPUT!G77,N(INPUT!E30="DA")*INPUT!G79)),0)</f>
        <v>0</v>
      </c>
      <c r="J45" s="108"/>
      <c r="K45" s="106" t="s">
        <v>43</v>
      </c>
      <c r="L45" s="108"/>
      <c r="M45" s="114">
        <f>IF(INPUT!E6&gt;0%,(INPUT!G153-INPUT!G152)*INPUT!E6,0)</f>
        <v>0</v>
      </c>
      <c r="N45" s="108"/>
    </row>
    <row r="46" spans="2:14" outlineLevel="2" x14ac:dyDescent="0.2">
      <c r="B46" s="108"/>
      <c r="C46" s="108"/>
      <c r="D46" s="108"/>
      <c r="E46" s="108"/>
      <c r="F46" s="108"/>
      <c r="G46" s="107"/>
      <c r="H46" s="108"/>
      <c r="I46" s="108"/>
      <c r="J46" s="108"/>
      <c r="K46" s="108"/>
      <c r="L46" s="108"/>
      <c r="M46" s="108"/>
      <c r="N46" s="108"/>
    </row>
    <row r="47" spans="2:14" ht="31.5" customHeight="1" outlineLevel="2" x14ac:dyDescent="0.2">
      <c r="B47" s="108"/>
      <c r="C47" s="108"/>
      <c r="D47" s="108"/>
      <c r="E47" s="108"/>
      <c r="F47" s="108"/>
      <c r="G47" s="106" t="str">
        <f>"OPERATOR"&amp;" "&amp;INPUT!C17</f>
        <v>OPERATOR STATIE DE TRANSFER</v>
      </c>
      <c r="H47" s="108"/>
      <c r="I47" s="119">
        <f>IF(INPUT!E17="DA",M93+M111+M129+M147+M165,0)</f>
        <v>0</v>
      </c>
      <c r="J47" s="108"/>
      <c r="K47" s="108"/>
      <c r="L47" s="108"/>
      <c r="M47" s="108"/>
      <c r="N47" s="108"/>
    </row>
    <row r="48" spans="2:14" outlineLevel="2" x14ac:dyDescent="0.2">
      <c r="B48" s="108"/>
      <c r="C48" s="108"/>
      <c r="D48" s="108"/>
      <c r="E48" s="108"/>
      <c r="F48" s="108"/>
      <c r="G48" s="107"/>
      <c r="H48" s="108"/>
      <c r="I48" s="108"/>
      <c r="J48" s="108"/>
      <c r="K48" s="108"/>
      <c r="L48" s="108"/>
      <c r="M48" s="108"/>
      <c r="N48" s="108"/>
    </row>
    <row r="49" spans="2:14" ht="45.75" customHeight="1" outlineLevel="2" x14ac:dyDescent="0.2">
      <c r="B49" s="108"/>
      <c r="C49" s="108"/>
      <c r="D49" s="108"/>
      <c r="E49" s="108"/>
      <c r="F49" s="108"/>
      <c r="G49" s="106" t="str">
        <f>"OPERATOR"&amp;" "&amp;INPUT!$C$19</f>
        <v>OPERATOR STATIE DE SORTARE A DESEURILOR RECICLABILE COLECTATE SEPARAT</v>
      </c>
      <c r="H49" s="108"/>
      <c r="I49" s="114">
        <f>IF(AND(INPUT!$E$6&gt;0%,INPUT!$E$19="DA",INPUT!$E$17="NU"),IF(INPUT!E20="NU",INPUT!I114*(1-INPUT!G66-INPUT!G67)*INPUT!$E$6,INPUT!I114*(1-INPUT!G66-INPUT!G67)*IF(INPUT!E28="DA",INPUT!G75-INPUT!G77,N(INPUT!E30="DA")*INPUT!G79)*INPUT!$E$6),0)</f>
        <v>0</v>
      </c>
      <c r="J49" s="108"/>
      <c r="K49" s="108"/>
      <c r="L49" s="108"/>
      <c r="M49" s="108"/>
      <c r="N49" s="108"/>
    </row>
    <row r="50" spans="2:14" outlineLevel="2" x14ac:dyDescent="0.2">
      <c r="B50" s="108"/>
      <c r="C50" s="108"/>
      <c r="D50" s="108"/>
      <c r="E50" s="108"/>
      <c r="F50" s="108"/>
      <c r="G50" s="107"/>
      <c r="H50" s="108"/>
      <c r="I50" s="108"/>
      <c r="J50" s="108"/>
      <c r="K50" s="108"/>
      <c r="L50" s="108"/>
      <c r="M50" s="108"/>
      <c r="N50" s="108"/>
    </row>
    <row r="51" spans="2:14" ht="40.5" customHeight="1" outlineLevel="2" x14ac:dyDescent="0.2">
      <c r="B51" s="108"/>
      <c r="C51" s="108"/>
      <c r="D51" s="108"/>
      <c r="E51" s="108"/>
      <c r="F51" s="108"/>
      <c r="G51" s="106" t="str">
        <f>"OPERATOR"&amp;" "&amp;INPUT!$C$22</f>
        <v>OPERATOR  STATIE DE COMPOSTARE A BIODESEURILOR COLECTATE SEPARAT</v>
      </c>
      <c r="H51" s="108"/>
      <c r="I51" s="114">
        <f>IF(AND(INPUT!$E$6&gt;0%,INPUT!$E$22="DA",INPUT!$E$17="NU"),IF(INPUT!E23="NU",INPUT!$I$118*(INPUT!$G$69-INPUT!G70)*INPUT!$E$6,INPUT!$I$118*(INPUT!$G$69-INPUT!G70)*IF(INPUT!E28="DA",INPUT!G75-INPUT!G77,N(INPUT!E30="DA")*INPUT!G79)*INPUT!$E$6),0)</f>
        <v>0</v>
      </c>
      <c r="J51" s="108"/>
      <c r="K51" s="108"/>
      <c r="L51" s="108"/>
      <c r="M51" s="108"/>
      <c r="N51" s="108"/>
    </row>
    <row r="52" spans="2:14" outlineLevel="2" x14ac:dyDescent="0.2">
      <c r="B52" s="108"/>
      <c r="C52" s="108"/>
      <c r="D52" s="108"/>
      <c r="E52" s="108"/>
      <c r="F52" s="108"/>
      <c r="G52" s="107"/>
      <c r="H52" s="108"/>
      <c r="I52" s="108"/>
      <c r="J52" s="108"/>
      <c r="K52" s="108"/>
      <c r="L52" s="108"/>
      <c r="M52" s="108"/>
      <c r="N52" s="108"/>
    </row>
    <row r="53" spans="2:14" ht="25.5" outlineLevel="2" x14ac:dyDescent="0.2">
      <c r="B53" s="108"/>
      <c r="C53" s="108"/>
      <c r="D53" s="108"/>
      <c r="E53" s="108"/>
      <c r="F53" s="108"/>
      <c r="G53" s="106" t="str">
        <f>"OPERATOR"&amp;" "&amp;INPUT!$C$25</f>
        <v>OPERATOR INSTALATIE DE DIGESTIE ANAEROBA A BIODESEURILOR COLECTATE SEPARAT</v>
      </c>
      <c r="H53" s="108"/>
      <c r="I53" s="114">
        <f>IF(AND(INPUT!$E$6&gt;0%,INPUT!$E$25="DA",INPUT!$E$17="NU"),IF(INPUT!$E$26="NU",INPUT!$I$122*(INPUT!$G$72-INPUT!G73)*INPUT!$E$6,INPUT!$I$122*(INPUT!$G$72-INPUT!G73)*IF(INPUT!$E$28="DA",INPUT!$G$75-INPUT!$G$77,N(INPUT!$E$30="DA")*INPUT!$G$79)*INPUT!$E$6),0)</f>
        <v>0</v>
      </c>
      <c r="J53" s="108"/>
      <c r="K53" s="108"/>
      <c r="L53" s="108"/>
      <c r="M53" s="108"/>
      <c r="N53" s="108"/>
    </row>
    <row r="54" spans="2:14" outlineLevel="2" x14ac:dyDescent="0.2">
      <c r="B54" s="108"/>
      <c r="C54" s="108"/>
      <c r="D54" s="108"/>
      <c r="E54" s="108"/>
      <c r="F54" s="108"/>
      <c r="G54" s="107"/>
      <c r="H54" s="108"/>
      <c r="I54" s="108"/>
      <c r="J54" s="108"/>
      <c r="K54" s="108"/>
      <c r="L54" s="108"/>
      <c r="M54" s="108"/>
      <c r="N54" s="108"/>
    </row>
    <row r="55" spans="2:14" ht="33.75" customHeight="1" outlineLevel="2" x14ac:dyDescent="0.2">
      <c r="B55" s="108"/>
      <c r="C55" s="108"/>
      <c r="D55" s="108"/>
      <c r="E55" s="108"/>
      <c r="F55" s="108"/>
      <c r="G55" s="106" t="str">
        <f>"OPERATOR"&amp;" "&amp;INPUT!$C$28</f>
        <v>OPERATOR INSTALATIE TMB A DESEURILOR REZIDUALE</v>
      </c>
      <c r="H55" s="108"/>
      <c r="I55" s="114">
        <f>IF(AND(INPUT!$E$6&gt;0%,INPUT!$E$28="DA",INPUT!$E$17="NU"),INPUT!I126*(INPUT!$G$75-INPUT!$G$77)*INPUT!$E$6,0)</f>
        <v>0</v>
      </c>
      <c r="J55" s="108"/>
      <c r="K55" s="108"/>
      <c r="L55" s="108"/>
      <c r="M55" s="108"/>
      <c r="N55" s="108"/>
    </row>
    <row r="56" spans="2:14" outlineLevel="2" x14ac:dyDescent="0.2">
      <c r="B56" s="108"/>
      <c r="C56" s="108"/>
      <c r="D56" s="108"/>
      <c r="E56" s="108"/>
      <c r="F56" s="108"/>
      <c r="G56" s="107"/>
      <c r="H56" s="108"/>
      <c r="I56" s="108"/>
      <c r="J56" s="108"/>
      <c r="K56" s="108"/>
      <c r="L56" s="108"/>
      <c r="M56" s="108"/>
      <c r="N56" s="108"/>
    </row>
    <row r="57" spans="2:14" ht="33" customHeight="1" outlineLevel="2" x14ac:dyDescent="0.2">
      <c r="B57" s="108"/>
      <c r="C57" s="108"/>
      <c r="D57" s="108"/>
      <c r="E57" s="108"/>
      <c r="F57" s="108"/>
      <c r="G57" s="106" t="str">
        <f>"OPERATOR"&amp;" "&amp;INPUT!$C$30</f>
        <v xml:space="preserve">OPERATOR INSTALATIE INTEGRATA </v>
      </c>
      <c r="H57" s="108"/>
      <c r="I57" s="114">
        <f>IF(AND(INPUT!$E$6&gt;0%,INPUT!$E$30="DA",INPUT!E17="NU"),(INPUT!I130*(1-INPUT!G87)+IF(INPUT!G83&gt;0,INPUT!I131*INPUT!G83,INPUT!I131*INPUT!G85)+INPUT!I132*INPUT!G79-INPUT!I133*INPUT!G81)*INPUT!$E$6,0)</f>
        <v>0</v>
      </c>
      <c r="J57" s="108"/>
      <c r="K57" s="108"/>
      <c r="L57" s="108"/>
      <c r="M57" s="108"/>
      <c r="N57" s="108"/>
    </row>
    <row r="58" spans="2:14" ht="15.75" customHeight="1" outlineLevel="2" x14ac:dyDescent="0.2">
      <c r="B58" s="108"/>
      <c r="C58" s="108"/>
      <c r="D58" s="108"/>
      <c r="E58" s="108"/>
      <c r="F58" s="108"/>
      <c r="G58" s="107"/>
      <c r="H58" s="108"/>
      <c r="I58" s="108"/>
      <c r="J58" s="108"/>
      <c r="K58" s="108"/>
      <c r="L58" s="108"/>
      <c r="M58" s="108"/>
      <c r="N58" s="108"/>
    </row>
    <row r="59" spans="2:14" ht="33.75" customHeight="1" outlineLevel="2" x14ac:dyDescent="0.2">
      <c r="B59" s="108"/>
      <c r="C59" s="108"/>
      <c r="D59" s="108"/>
      <c r="E59" s="108"/>
      <c r="F59" s="108"/>
      <c r="G59" s="106" t="s">
        <v>28</v>
      </c>
      <c r="H59" s="108"/>
      <c r="I59" s="114">
        <f>IF(AND(INPUT!$E$6&gt;0%,INPUT!E17="NU"),INPUT!I146*INPUT!$E$6,0)</f>
        <v>0</v>
      </c>
      <c r="J59" s="108"/>
      <c r="K59" s="108"/>
      <c r="L59" s="108"/>
      <c r="M59" s="108"/>
      <c r="N59" s="108"/>
    </row>
    <row r="60" spans="2:14" ht="23.25" customHeight="1" outlineLevel="2" x14ac:dyDescent="0.2">
      <c r="B60" s="108"/>
      <c r="C60" s="108"/>
      <c r="D60" s="108"/>
      <c r="E60" s="108"/>
      <c r="F60" s="108"/>
      <c r="G60" s="108"/>
      <c r="H60" s="108"/>
      <c r="I60" s="108"/>
      <c r="J60" s="108"/>
      <c r="K60" s="108"/>
      <c r="L60" s="108"/>
      <c r="M60" s="108"/>
      <c r="N60" s="108"/>
    </row>
    <row r="61" spans="2:14" ht="11.25" customHeight="1" outlineLevel="2" x14ac:dyDescent="0.2"/>
    <row r="62" spans="2:14" outlineLevel="2" x14ac:dyDescent="0.2">
      <c r="B62" s="108"/>
      <c r="C62" s="108"/>
      <c r="D62" s="108"/>
      <c r="E62" s="108"/>
      <c r="F62" s="108"/>
      <c r="G62" s="108"/>
      <c r="H62" s="108"/>
      <c r="I62" s="108"/>
      <c r="J62" s="108"/>
      <c r="K62" s="108"/>
      <c r="L62" s="108"/>
      <c r="M62" s="108"/>
      <c r="N62" s="108"/>
    </row>
    <row r="63" spans="2:14" ht="78" customHeight="1" outlineLevel="2" x14ac:dyDescent="0.2">
      <c r="B63" s="108"/>
      <c r="C63" s="175" t="s">
        <v>44</v>
      </c>
      <c r="D63" s="108"/>
      <c r="E63" s="115" t="s">
        <v>124</v>
      </c>
      <c r="F63" s="108"/>
      <c r="G63" s="115" t="s">
        <v>125</v>
      </c>
      <c r="H63" s="108"/>
      <c r="I63" s="115" t="s">
        <v>113</v>
      </c>
      <c r="J63" s="108"/>
      <c r="K63" s="115" t="s">
        <v>126</v>
      </c>
      <c r="L63" s="108"/>
      <c r="M63" s="108"/>
      <c r="N63" s="108"/>
    </row>
    <row r="64" spans="2:14" outlineLevel="2" x14ac:dyDescent="0.2">
      <c r="B64" s="108"/>
      <c r="C64" s="176"/>
      <c r="D64" s="108"/>
      <c r="E64" s="108"/>
      <c r="F64" s="108"/>
      <c r="G64" s="108"/>
      <c r="H64" s="108"/>
      <c r="I64" s="108"/>
      <c r="J64" s="108"/>
      <c r="K64" s="108"/>
      <c r="L64" s="108"/>
      <c r="M64" s="108"/>
      <c r="N64" s="108"/>
    </row>
    <row r="65" spans="2:14" ht="24" customHeight="1" outlineLevel="2" x14ac:dyDescent="0.2">
      <c r="B65" s="108"/>
      <c r="C65" s="177"/>
      <c r="D65" s="108"/>
      <c r="E65" s="114">
        <f>IF(SUM(I45:I59)&gt;M45,SUM(I45:I59)-M45,0)</f>
        <v>0</v>
      </c>
      <c r="F65" s="108"/>
      <c r="G65" s="116">
        <f>E65*CEC</f>
        <v>0</v>
      </c>
      <c r="H65" s="120"/>
      <c r="I65" s="116">
        <f>G65*TVA</f>
        <v>0</v>
      </c>
      <c r="J65" s="120"/>
      <c r="K65" s="116">
        <f>SUM(G65,I65)</f>
        <v>0</v>
      </c>
      <c r="L65" s="108"/>
      <c r="M65" s="108"/>
      <c r="N65" s="108"/>
    </row>
    <row r="66" spans="2:14" outlineLevel="2" x14ac:dyDescent="0.2">
      <c r="B66" s="108"/>
      <c r="C66" s="108"/>
      <c r="D66" s="108"/>
      <c r="E66" s="108"/>
      <c r="F66" s="108"/>
      <c r="G66" s="108"/>
      <c r="H66" s="108"/>
      <c r="I66" s="108"/>
      <c r="J66" s="108"/>
      <c r="K66" s="108"/>
      <c r="L66" s="108"/>
      <c r="M66" s="108"/>
      <c r="N66" s="108"/>
    </row>
    <row r="67" spans="2:14" outlineLevel="1" x14ac:dyDescent="0.2"/>
    <row r="68" spans="2:14" ht="13.5" outlineLevel="1" thickBot="1" x14ac:dyDescent="0.25">
      <c r="B68" s="108"/>
      <c r="C68" s="108"/>
      <c r="D68" s="108"/>
      <c r="E68" s="108"/>
      <c r="F68" s="108"/>
      <c r="G68" s="108"/>
      <c r="H68" s="108"/>
      <c r="I68" s="108"/>
      <c r="J68" s="108"/>
      <c r="K68" s="107"/>
      <c r="L68" s="108"/>
      <c r="M68" s="108"/>
      <c r="N68" s="108"/>
    </row>
    <row r="69" spans="2:14" ht="37.5" customHeight="1" outlineLevel="1" thickBot="1" x14ac:dyDescent="0.25">
      <c r="B69" s="108"/>
      <c r="C69" s="113" t="str">
        <f>"OPERATOR"&amp;" "&amp;INPUT!C17</f>
        <v>OPERATOR STATIE DE TRANSFER</v>
      </c>
      <c r="D69" s="108"/>
      <c r="E69" s="108"/>
      <c r="F69" s="108"/>
      <c r="G69" s="108"/>
      <c r="H69" s="108"/>
      <c r="I69" s="108"/>
      <c r="J69" s="108"/>
      <c r="K69" s="107"/>
      <c r="L69" s="108"/>
      <c r="M69" s="108"/>
      <c r="N69" s="108"/>
    </row>
    <row r="70" spans="2:14" outlineLevel="1" x14ac:dyDescent="0.2">
      <c r="B70" s="108"/>
      <c r="C70" s="108"/>
      <c r="D70" s="108"/>
      <c r="E70" s="108"/>
      <c r="F70" s="108"/>
      <c r="G70" s="108"/>
      <c r="H70" s="108"/>
      <c r="I70" s="108"/>
      <c r="J70" s="108"/>
      <c r="K70" s="107"/>
      <c r="L70" s="108"/>
      <c r="M70" s="108"/>
      <c r="N70" s="108"/>
    </row>
    <row r="71" spans="2:14" ht="54" customHeight="1" outlineLevel="2" x14ac:dyDescent="0.2">
      <c r="B71" s="108"/>
      <c r="C71" s="108"/>
      <c r="D71" s="108"/>
      <c r="E71" s="108"/>
      <c r="F71" s="108"/>
      <c r="G71" s="106" t="str">
        <f>G49</f>
        <v>OPERATOR STATIE DE SORTARE A DESEURILOR RECICLABILE COLECTATE SEPARAT</v>
      </c>
      <c r="H71" s="108"/>
      <c r="I71" s="114">
        <f>IF(AND(INPUT!$E$6&gt;0%,INPUT!$E$19="DA",INPUT!$E$17="da"),IF(INPUT!E20="NU",INPUT!I114*(1-INPUT!G66-INPUT!G67)*INPUT!$E$6,INPUT!I114*(1-INPUT!G66-INPUT!G67)*IF(INPUT!E28="DA",INPUT!G75-INPUT!G77,N(INPUT!E30="DA")*INPUT!G79)*INPUT!$E$6),0)</f>
        <v>0</v>
      </c>
      <c r="J71" s="108"/>
      <c r="K71" s="106" t="s">
        <v>45</v>
      </c>
      <c r="L71" s="108"/>
      <c r="M71" s="114">
        <f>I47</f>
        <v>0</v>
      </c>
      <c r="N71" s="108"/>
    </row>
    <row r="72" spans="2:14" outlineLevel="2" x14ac:dyDescent="0.2">
      <c r="B72" s="108"/>
      <c r="C72" s="108"/>
      <c r="D72" s="108"/>
      <c r="E72" s="108"/>
      <c r="F72" s="108"/>
      <c r="G72" s="107"/>
      <c r="H72" s="108"/>
      <c r="I72" s="108"/>
      <c r="J72" s="108"/>
      <c r="K72" s="108"/>
      <c r="L72" s="108"/>
      <c r="M72" s="108"/>
      <c r="N72" s="108"/>
    </row>
    <row r="73" spans="2:14" ht="35.25" customHeight="1" outlineLevel="2" x14ac:dyDescent="0.2">
      <c r="B73" s="108"/>
      <c r="C73" s="108"/>
      <c r="D73" s="108"/>
      <c r="E73" s="108"/>
      <c r="F73" s="108"/>
      <c r="G73" s="106" t="str">
        <f>G51</f>
        <v>OPERATOR  STATIE DE COMPOSTARE A BIODESEURILOR COLECTATE SEPARAT</v>
      </c>
      <c r="H73" s="108"/>
      <c r="I73" s="114">
        <f>IF(AND(INPUT!$E$6&gt;0%,INPUT!$E$22="DA",INPUT!$E$17="DA"),IF(INPUT!E23="NU",INPUT!I118*(INPUT!G69-INPUT!G70)*INPUT!$E$6,INPUT!I118*(INPUT!G69-INPUT!G70)*IF(INPUT!$E$28="DA",INPUT!$G$75-INPUT!$G$77,N(INPUT!$E$30="DA")*INPUT!$G$79)*INPUT!$E$6),0)</f>
        <v>0</v>
      </c>
      <c r="J73" s="108"/>
      <c r="K73" s="108"/>
      <c r="L73" s="108"/>
      <c r="M73" s="108"/>
      <c r="N73" s="108"/>
    </row>
    <row r="74" spans="2:14" outlineLevel="2" x14ac:dyDescent="0.2">
      <c r="B74" s="108"/>
      <c r="C74" s="108"/>
      <c r="D74" s="108"/>
      <c r="E74" s="108"/>
      <c r="F74" s="108"/>
      <c r="G74" s="107"/>
      <c r="H74" s="108"/>
      <c r="I74" s="108"/>
      <c r="J74" s="108"/>
      <c r="K74" s="108"/>
      <c r="L74" s="108"/>
      <c r="M74" s="108"/>
      <c r="N74" s="108"/>
    </row>
    <row r="75" spans="2:14" ht="45.75" customHeight="1" outlineLevel="2" x14ac:dyDescent="0.2">
      <c r="B75" s="108"/>
      <c r="C75" s="108"/>
      <c r="D75" s="108"/>
      <c r="E75" s="108"/>
      <c r="F75" s="108"/>
      <c r="G75" s="106" t="str">
        <f>G53</f>
        <v>OPERATOR INSTALATIE DE DIGESTIE ANAEROBA A BIODESEURILOR COLECTATE SEPARAT</v>
      </c>
      <c r="H75" s="108"/>
      <c r="I75" s="114">
        <f>IF(AND(INPUT!$E$6&gt;0%,INPUT!$E$25="DA",INPUT!$E$17="DA"),IF(INPUT!E26="NU",INPUT!$I$122*(INPUT!$G$72-INPUT!G73)*INPUT!$E$6,INPUT!$I$122*(INPUT!$G$72-INPUT!G73)*IF(INPUT!$E$28="DA",INPUT!$G$75-INPUT!$G$77,N(INPUT!$E$30="DA")*INPUT!$G$79)*INPUT!$E$6),0)</f>
        <v>0</v>
      </c>
      <c r="J75" s="108"/>
      <c r="K75" s="108"/>
      <c r="L75" s="108"/>
      <c r="M75" s="108"/>
      <c r="N75" s="108"/>
    </row>
    <row r="76" spans="2:14" outlineLevel="2" x14ac:dyDescent="0.2">
      <c r="B76" s="108"/>
      <c r="C76" s="108"/>
      <c r="D76" s="108"/>
      <c r="E76" s="108"/>
      <c r="F76" s="108"/>
      <c r="G76" s="107"/>
      <c r="H76" s="108"/>
      <c r="I76" s="108"/>
      <c r="J76" s="108"/>
      <c r="K76" s="108"/>
      <c r="L76" s="108"/>
      <c r="M76" s="108"/>
      <c r="N76" s="108"/>
    </row>
    <row r="77" spans="2:14" ht="42.75" customHeight="1" outlineLevel="2" x14ac:dyDescent="0.2">
      <c r="B77" s="108"/>
      <c r="C77" s="108"/>
      <c r="D77" s="108"/>
      <c r="E77" s="108"/>
      <c r="F77" s="108"/>
      <c r="G77" s="106" t="str">
        <f>G55</f>
        <v>OPERATOR INSTALATIE TMB A DESEURILOR REZIDUALE</v>
      </c>
      <c r="H77" s="108"/>
      <c r="I77" s="114">
        <f>IF(AND(INPUT!$E$6&gt;0%,INPUT!$E$28="DA",INPUT!$E$17="DA"),INPUT!I126*(INPUT!$G$75-INPUT!$G$77)*INPUT!$E$6,0)</f>
        <v>0</v>
      </c>
      <c r="J77" s="108"/>
      <c r="K77" s="108"/>
      <c r="L77" s="108"/>
      <c r="M77" s="108"/>
      <c r="N77" s="108"/>
    </row>
    <row r="78" spans="2:14" outlineLevel="2" x14ac:dyDescent="0.2">
      <c r="B78" s="108"/>
      <c r="C78" s="108"/>
      <c r="D78" s="108"/>
      <c r="E78" s="108"/>
      <c r="F78" s="108"/>
      <c r="G78" s="107"/>
      <c r="H78" s="108"/>
      <c r="I78" s="108"/>
      <c r="J78" s="108"/>
      <c r="K78" s="108"/>
      <c r="L78" s="108"/>
      <c r="M78" s="108"/>
      <c r="N78" s="108"/>
    </row>
    <row r="79" spans="2:14" ht="25.5" customHeight="1" outlineLevel="2" x14ac:dyDescent="0.2">
      <c r="B79" s="108"/>
      <c r="C79" s="108"/>
      <c r="D79" s="108"/>
      <c r="E79" s="108"/>
      <c r="F79" s="108"/>
      <c r="G79" s="106" t="str">
        <f>G57</f>
        <v xml:space="preserve">OPERATOR INSTALATIE INTEGRATA </v>
      </c>
      <c r="H79" s="108"/>
      <c r="I79" s="114">
        <f>IF(AND(INPUT!$E$6&gt;0%,INPUT!$E$30="DA",INPUT!$E$17="DA"),(INPUT!I130*(1-INPUT!G87)+IF(INPUT!G83&gt;0,INPUT!I131*INPUT!G83,INPUT!I131*INPUT!G85)+INPUT!I132*INPUT!G79-INPUT!I133*INPUT!G81)*INPUT!$E$6,0)</f>
        <v>0</v>
      </c>
      <c r="J79" s="108"/>
      <c r="K79" s="108"/>
      <c r="L79" s="108"/>
      <c r="M79" s="108"/>
      <c r="N79" s="108"/>
    </row>
    <row r="80" spans="2:14" outlineLevel="2" x14ac:dyDescent="0.2">
      <c r="B80" s="108"/>
      <c r="C80" s="108"/>
      <c r="D80" s="108"/>
      <c r="E80" s="108"/>
      <c r="F80" s="108"/>
      <c r="G80" s="107"/>
      <c r="H80" s="108"/>
      <c r="I80" s="108"/>
      <c r="J80" s="108"/>
      <c r="K80" s="108"/>
      <c r="L80" s="108"/>
      <c r="M80" s="108"/>
      <c r="N80" s="108"/>
    </row>
    <row r="81" spans="2:14" ht="25.5" customHeight="1" outlineLevel="2" x14ac:dyDescent="0.2">
      <c r="B81" s="108"/>
      <c r="C81" s="108"/>
      <c r="D81" s="108"/>
      <c r="E81" s="108"/>
      <c r="F81" s="108"/>
      <c r="G81" s="106" t="s">
        <v>28</v>
      </c>
      <c r="H81" s="108"/>
      <c r="I81" s="114">
        <f>IF(AND(INPUT!$E$6&gt;0%,INPUT!E17="DA"),INPUT!I146*INPUT!$E$6,0)</f>
        <v>0</v>
      </c>
      <c r="J81" s="108"/>
      <c r="K81" s="108"/>
      <c r="L81" s="108"/>
      <c r="M81" s="108"/>
      <c r="N81" s="108"/>
    </row>
    <row r="82" spans="2:14" outlineLevel="2" x14ac:dyDescent="0.2">
      <c r="B82" s="108"/>
      <c r="C82" s="108"/>
      <c r="D82" s="108"/>
      <c r="E82" s="108"/>
      <c r="F82" s="108"/>
      <c r="G82" s="108"/>
      <c r="H82" s="108"/>
      <c r="I82" s="108"/>
      <c r="J82" s="108"/>
      <c r="K82" s="108"/>
      <c r="L82" s="108"/>
      <c r="M82" s="108"/>
      <c r="N82" s="108"/>
    </row>
    <row r="83" spans="2:14" outlineLevel="2" x14ac:dyDescent="0.2"/>
    <row r="84" spans="2:14" outlineLevel="2" x14ac:dyDescent="0.2">
      <c r="B84" s="108"/>
      <c r="C84" s="108"/>
      <c r="D84" s="108"/>
      <c r="E84" s="108"/>
      <c r="F84" s="108"/>
      <c r="G84" s="108"/>
      <c r="H84" s="108"/>
      <c r="I84" s="108"/>
      <c r="J84" s="108"/>
      <c r="K84" s="108"/>
      <c r="L84" s="108"/>
      <c r="M84" s="108"/>
      <c r="N84" s="108"/>
    </row>
    <row r="85" spans="2:14" ht="63.75" outlineLevel="2" x14ac:dyDescent="0.2">
      <c r="B85" s="108"/>
      <c r="C85" s="175" t="s">
        <v>44</v>
      </c>
      <c r="D85" s="108"/>
      <c r="E85" s="115" t="s">
        <v>124</v>
      </c>
      <c r="F85" s="108"/>
      <c r="G85" s="115" t="s">
        <v>125</v>
      </c>
      <c r="H85" s="108"/>
      <c r="I85" s="115" t="s">
        <v>113</v>
      </c>
      <c r="J85" s="108"/>
      <c r="K85" s="115" t="s">
        <v>126</v>
      </c>
      <c r="L85" s="108"/>
      <c r="M85" s="108"/>
      <c r="N85" s="108"/>
    </row>
    <row r="86" spans="2:14" outlineLevel="2" x14ac:dyDescent="0.2">
      <c r="B86" s="108"/>
      <c r="C86" s="176"/>
      <c r="D86" s="108"/>
      <c r="E86" s="108"/>
      <c r="F86" s="108"/>
      <c r="G86" s="108"/>
      <c r="H86" s="108"/>
      <c r="I86" s="108"/>
      <c r="J86" s="108"/>
      <c r="K86" s="108"/>
      <c r="L86" s="108"/>
      <c r="M86" s="108"/>
      <c r="N86" s="108"/>
    </row>
    <row r="87" spans="2:14" ht="31.5" customHeight="1" outlineLevel="2" x14ac:dyDescent="0.2">
      <c r="B87" s="108"/>
      <c r="C87" s="177"/>
      <c r="D87" s="108"/>
      <c r="E87" s="114">
        <f>IF(SUM(I71:I81)&gt;M71,SUM(I71:I81)-M71,0)</f>
        <v>0</v>
      </c>
      <c r="F87" s="108"/>
      <c r="G87" s="116">
        <f>E87*CEC</f>
        <v>0</v>
      </c>
      <c r="H87" s="120"/>
      <c r="I87" s="116">
        <f>G87*TVA</f>
        <v>0</v>
      </c>
      <c r="J87" s="120"/>
      <c r="K87" s="116">
        <f>SUM(G87,I87)</f>
        <v>0</v>
      </c>
      <c r="L87" s="108"/>
      <c r="M87" s="108"/>
      <c r="N87" s="108"/>
    </row>
    <row r="88" spans="2:14" outlineLevel="2" x14ac:dyDescent="0.2">
      <c r="B88" s="108"/>
      <c r="C88" s="108"/>
      <c r="D88" s="108"/>
      <c r="E88" s="108"/>
      <c r="F88" s="108"/>
      <c r="G88" s="108"/>
      <c r="H88" s="108"/>
      <c r="I88" s="108"/>
      <c r="J88" s="108"/>
      <c r="K88" s="108"/>
      <c r="L88" s="108"/>
      <c r="M88" s="108"/>
      <c r="N88" s="108"/>
    </row>
    <row r="89" spans="2:14" outlineLevel="1" x14ac:dyDescent="0.2"/>
    <row r="90" spans="2:14" ht="13.5" outlineLevel="1" thickBot="1" x14ac:dyDescent="0.25">
      <c r="B90" s="108"/>
      <c r="C90" s="108"/>
      <c r="D90" s="108"/>
      <c r="E90" s="108"/>
      <c r="F90" s="108"/>
      <c r="G90" s="108"/>
      <c r="H90" s="108"/>
      <c r="I90" s="108"/>
      <c r="J90" s="108"/>
      <c r="K90" s="107"/>
      <c r="L90" s="108"/>
      <c r="M90" s="108"/>
      <c r="N90" s="108"/>
    </row>
    <row r="91" spans="2:14" ht="64.5" customHeight="1" outlineLevel="1" thickBot="1" x14ac:dyDescent="0.25">
      <c r="B91" s="108"/>
      <c r="C91" s="113" t="str">
        <f>"OPERATOR"&amp;" "&amp;INPUT!C19</f>
        <v>OPERATOR STATIE DE SORTARE A DESEURILOR RECICLABILE COLECTATE SEPARAT</v>
      </c>
      <c r="D91" s="108"/>
      <c r="E91" s="117" t="str">
        <f>IF(INPUT!$I$115&gt;INPUT!$I$114*(1-INPUT!$G$66-INPUT!$G$67),"Se aplica penalitati","Nu se aplica penalitati")</f>
        <v>Nu se aplica penalitati</v>
      </c>
      <c r="F91" s="108"/>
      <c r="G91" s="108"/>
      <c r="H91" s="108"/>
      <c r="I91" s="108"/>
      <c r="J91" s="108"/>
      <c r="K91" s="107"/>
      <c r="L91" s="108"/>
      <c r="M91" s="108"/>
      <c r="N91" s="108"/>
    </row>
    <row r="92" spans="2:14" outlineLevel="1" x14ac:dyDescent="0.2">
      <c r="B92" s="108"/>
      <c r="C92" s="108"/>
      <c r="D92" s="108"/>
      <c r="E92" s="108"/>
      <c r="F92" s="108"/>
      <c r="G92" s="108"/>
      <c r="H92" s="108"/>
      <c r="I92" s="108"/>
      <c r="J92" s="108"/>
      <c r="K92" s="107"/>
      <c r="L92" s="108"/>
      <c r="M92" s="108"/>
      <c r="N92" s="108"/>
    </row>
    <row r="93" spans="2:14" ht="25.5" customHeight="1" outlineLevel="2" x14ac:dyDescent="0.2">
      <c r="B93" s="108"/>
      <c r="C93" s="108"/>
      <c r="D93" s="108"/>
      <c r="E93" s="108"/>
      <c r="F93" s="108"/>
      <c r="G93" s="106" t="s">
        <v>30</v>
      </c>
      <c r="H93" s="108"/>
      <c r="I93" s="114">
        <f>IF(AND(INPUT!$E$5&gt;0%,INPUT!$E$19="DA",E91="Se aplica penalitati"),IF(INPUT!E20="NU",INPUT!I115-INPUT!I114*(1-INPUT!G66-INPUT!G67)*INPUT!$E$5,(INPUT!I115-INPUT!I114*(1-INPUT!G66-INPUT!G67))*INPUT!$E$5*IF(INPUT!E28="DA",INPUT!G75-INPUT!G77,N(INPUT!E30="DA")*INPUT!G79)),0)</f>
        <v>0</v>
      </c>
      <c r="J93" s="108"/>
      <c r="K93" s="106" t="str">
        <f>IF(INPUT!$E$17="NU",OUTPUT!$C$43,OUTPUT!$C$69)</f>
        <v>OPERATOR STATIE DE TRANSFER</v>
      </c>
      <c r="L93" s="108"/>
      <c r="M93" s="114">
        <f>IF(AND(INPUT!$E$6&gt;0%,INPUT!$E$19="DA"),IF(INPUT!E20="NU",INPUT!I114*(1-INPUT!G66-INPUT!G67)*INPUT!$E$6,INPUT!I114*(1-INPUT!G66-INPUT!G67)*IF(INPUT!E28="DA",INPUT!G75-INPUT!G77,N(INPUT!E30="DA")*INPUT!G79)*INPUT!$E$6),0)</f>
        <v>0</v>
      </c>
      <c r="N93" s="108"/>
    </row>
    <row r="94" spans="2:14" outlineLevel="2" x14ac:dyDescent="0.2">
      <c r="B94" s="108"/>
      <c r="C94" s="108"/>
      <c r="D94" s="108"/>
      <c r="E94" s="108"/>
      <c r="F94" s="108"/>
      <c r="G94" s="107"/>
      <c r="H94" s="108"/>
      <c r="I94" s="108"/>
      <c r="J94" s="108"/>
      <c r="K94" s="108"/>
      <c r="L94" s="108"/>
      <c r="M94" s="108"/>
      <c r="N94" s="108"/>
    </row>
    <row r="95" spans="2:14" ht="27" customHeight="1" outlineLevel="2" x14ac:dyDescent="0.2">
      <c r="B95" s="108"/>
      <c r="C95" s="108"/>
      <c r="D95" s="108"/>
      <c r="E95" s="108"/>
      <c r="F95" s="108"/>
      <c r="G95" s="106" t="str">
        <f>"OPERATOR"&amp;" "&amp;INPUT!$C$28</f>
        <v>OPERATOR INSTALATIE TMB A DESEURILOR REZIDUALE</v>
      </c>
      <c r="H95" s="108"/>
      <c r="I95" s="114">
        <f>IF(AND(INPUT!$E$6&gt;0%,INPUT!$E$20="DA",INPUT!E28="DA"),INPUT!$I$115*(INPUT!$G$75-INPUT!$G$77)*INPUT!$E$6,0)</f>
        <v>0</v>
      </c>
      <c r="J95" s="108"/>
      <c r="K95" s="108"/>
      <c r="L95" s="108"/>
      <c r="M95" s="108"/>
      <c r="N95" s="108"/>
    </row>
    <row r="96" spans="2:14" outlineLevel="2" x14ac:dyDescent="0.2">
      <c r="B96" s="108"/>
      <c r="C96" s="108"/>
      <c r="D96" s="108"/>
      <c r="E96" s="108"/>
      <c r="F96" s="108"/>
      <c r="G96" s="107"/>
      <c r="H96" s="108"/>
      <c r="I96" s="108"/>
      <c r="J96" s="108"/>
      <c r="K96" s="108"/>
      <c r="L96" s="108"/>
      <c r="M96" s="108"/>
      <c r="N96" s="108"/>
    </row>
    <row r="97" spans="2:14" ht="24" customHeight="1" outlineLevel="2" x14ac:dyDescent="0.2">
      <c r="B97" s="108"/>
      <c r="C97" s="108"/>
      <c r="D97" s="108"/>
      <c r="E97" s="108"/>
      <c r="F97" s="108"/>
      <c r="G97" s="106" t="str">
        <f>"OPERATOR"&amp;" "&amp;INPUT!$C$30</f>
        <v xml:space="preserve">OPERATOR INSTALATIE INTEGRATA </v>
      </c>
      <c r="H97" s="108"/>
      <c r="I97" s="114">
        <f>IF(AND(INPUT!$E$6&gt;0%,INPUT!$E$20="DA",INPUT!E30="DA"),INPUT!$I$115*INPUT!$G$79*INPUT!$E$6,0)</f>
        <v>0</v>
      </c>
      <c r="J97" s="108"/>
      <c r="K97" s="108"/>
      <c r="L97" s="108"/>
      <c r="M97" s="108"/>
      <c r="N97" s="108"/>
    </row>
    <row r="98" spans="2:14" outlineLevel="2" x14ac:dyDescent="0.2">
      <c r="B98" s="108"/>
      <c r="C98" s="108"/>
      <c r="D98" s="108"/>
      <c r="E98" s="108"/>
      <c r="F98" s="108"/>
      <c r="G98" s="107"/>
      <c r="H98" s="108"/>
      <c r="I98" s="108"/>
      <c r="J98" s="108"/>
      <c r="K98" s="108"/>
      <c r="L98" s="108"/>
      <c r="M98" s="108"/>
      <c r="N98" s="108"/>
    </row>
    <row r="99" spans="2:14" ht="23.25" customHeight="1" outlineLevel="2" x14ac:dyDescent="0.2">
      <c r="B99" s="108"/>
      <c r="C99" s="108"/>
      <c r="D99" s="108"/>
      <c r="E99" s="108"/>
      <c r="F99" s="108"/>
      <c r="G99" s="106" t="s">
        <v>28</v>
      </c>
      <c r="H99" s="108"/>
      <c r="I99" s="114">
        <f>IF(AND(INPUT!$E$6&gt;0%,INPUT!E20="NU"),INPUT!I115*INPUT!$E$6,0)</f>
        <v>0</v>
      </c>
      <c r="J99" s="108"/>
      <c r="K99" s="108"/>
      <c r="L99" s="108"/>
      <c r="M99" s="108"/>
      <c r="N99" s="108"/>
    </row>
    <row r="100" spans="2:14" ht="23.25" customHeight="1" outlineLevel="2" x14ac:dyDescent="0.2">
      <c r="B100" s="108"/>
      <c r="C100" s="108"/>
      <c r="D100" s="108"/>
      <c r="E100" s="108"/>
      <c r="F100" s="108"/>
      <c r="G100" s="108"/>
      <c r="H100" s="108"/>
      <c r="I100" s="108"/>
      <c r="J100" s="108"/>
      <c r="K100" s="108"/>
      <c r="L100" s="108"/>
      <c r="M100" s="108"/>
      <c r="N100" s="108"/>
    </row>
    <row r="101" spans="2:14" ht="18" customHeight="1" outlineLevel="2" x14ac:dyDescent="0.2"/>
    <row r="102" spans="2:14" outlineLevel="2" x14ac:dyDescent="0.2">
      <c r="B102" s="108"/>
      <c r="C102" s="108"/>
      <c r="D102" s="108"/>
      <c r="E102" s="108"/>
      <c r="F102" s="108"/>
      <c r="G102" s="108"/>
      <c r="H102" s="108"/>
      <c r="I102" s="108"/>
      <c r="J102" s="108"/>
      <c r="K102" s="108"/>
      <c r="L102" s="108"/>
      <c r="M102" s="108"/>
      <c r="N102" s="108"/>
    </row>
    <row r="103" spans="2:14" ht="63.75" outlineLevel="2" x14ac:dyDescent="0.2">
      <c r="B103" s="108"/>
      <c r="C103" s="175" t="s">
        <v>44</v>
      </c>
      <c r="D103" s="108"/>
      <c r="E103" s="115" t="s">
        <v>124</v>
      </c>
      <c r="F103" s="108"/>
      <c r="G103" s="115" t="s">
        <v>125</v>
      </c>
      <c r="H103" s="108"/>
      <c r="I103" s="115" t="s">
        <v>113</v>
      </c>
      <c r="J103" s="108"/>
      <c r="K103" s="115" t="s">
        <v>126</v>
      </c>
      <c r="L103" s="108"/>
      <c r="M103" s="108"/>
      <c r="N103" s="108"/>
    </row>
    <row r="104" spans="2:14" outlineLevel="2" x14ac:dyDescent="0.2">
      <c r="B104" s="108"/>
      <c r="C104" s="176"/>
      <c r="D104" s="108"/>
      <c r="E104" s="108"/>
      <c r="F104" s="108"/>
      <c r="G104" s="108"/>
      <c r="H104" s="108"/>
      <c r="I104" s="108"/>
      <c r="J104" s="108"/>
      <c r="K104" s="108"/>
      <c r="L104" s="108"/>
      <c r="M104" s="108"/>
      <c r="N104" s="108"/>
    </row>
    <row r="105" spans="2:14" ht="22.5" customHeight="1" outlineLevel="2" x14ac:dyDescent="0.2">
      <c r="B105" s="108"/>
      <c r="C105" s="177"/>
      <c r="D105" s="108"/>
      <c r="E105" s="114">
        <f>IF(SUM(I93:I99)&gt;M93,SUM(I93:I99)-M93,0)</f>
        <v>0</v>
      </c>
      <c r="F105" s="108"/>
      <c r="G105" s="116">
        <f>E105*CEC</f>
        <v>0</v>
      </c>
      <c r="H105" s="120"/>
      <c r="I105" s="116">
        <f>G105*TVA</f>
        <v>0</v>
      </c>
      <c r="J105" s="120"/>
      <c r="K105" s="116">
        <f>SUM(G105,I105)</f>
        <v>0</v>
      </c>
      <c r="L105" s="108"/>
      <c r="M105" s="108"/>
      <c r="N105" s="108"/>
    </row>
    <row r="106" spans="2:14" outlineLevel="2" x14ac:dyDescent="0.2">
      <c r="B106" s="108"/>
      <c r="C106" s="108"/>
      <c r="D106" s="108"/>
      <c r="E106" s="108"/>
      <c r="F106" s="108"/>
      <c r="G106" s="108"/>
      <c r="H106" s="108"/>
      <c r="I106" s="108"/>
      <c r="J106" s="108"/>
      <c r="K106" s="108"/>
      <c r="L106" s="108"/>
      <c r="M106" s="108"/>
      <c r="N106" s="108"/>
    </row>
    <row r="107" spans="2:14" outlineLevel="1" x14ac:dyDescent="0.2"/>
    <row r="108" spans="2:14" ht="13.5" outlineLevel="1" thickBot="1" x14ac:dyDescent="0.25">
      <c r="B108" s="108"/>
      <c r="C108" s="108"/>
      <c r="D108" s="108"/>
      <c r="E108" s="108"/>
      <c r="F108" s="108"/>
      <c r="G108" s="108"/>
      <c r="H108" s="108"/>
      <c r="I108" s="108"/>
      <c r="J108" s="108"/>
      <c r="K108" s="107"/>
      <c r="L108" s="108"/>
      <c r="M108" s="108"/>
      <c r="N108" s="108"/>
    </row>
    <row r="109" spans="2:14" ht="45.75" customHeight="1" outlineLevel="1" thickBot="1" x14ac:dyDescent="0.25">
      <c r="B109" s="108"/>
      <c r="C109" s="113" t="str">
        <f>"OPERATOR"&amp;" "&amp;INPUT!C22</f>
        <v>OPERATOR  STATIE DE COMPOSTARE A BIODESEURILOR COLECTATE SEPARAT</v>
      </c>
      <c r="D109" s="108"/>
      <c r="E109" s="117" t="str">
        <f>IF(INPUT!E22="DA",IF(INPUT!I119&gt;INPUT!I118*(INPUT!G69-INPUT!G70),"Se aplica penalitati","Nu se aplica penalitati"),"Nu este cazul")</f>
        <v>Nu este cazul</v>
      </c>
      <c r="F109" s="108"/>
      <c r="G109" s="108"/>
      <c r="H109" s="108"/>
      <c r="I109" s="108"/>
      <c r="J109" s="108"/>
      <c r="K109" s="107"/>
      <c r="L109" s="108"/>
      <c r="M109" s="108"/>
      <c r="N109" s="108"/>
    </row>
    <row r="110" spans="2:14" outlineLevel="1" x14ac:dyDescent="0.2">
      <c r="B110" s="108"/>
      <c r="C110" s="108"/>
      <c r="D110" s="108"/>
      <c r="E110" s="108"/>
      <c r="F110" s="108"/>
      <c r="G110" s="108"/>
      <c r="H110" s="108"/>
      <c r="I110" s="108"/>
      <c r="J110" s="108"/>
      <c r="K110" s="107"/>
      <c r="L110" s="108"/>
      <c r="M110" s="108"/>
      <c r="N110" s="108"/>
    </row>
    <row r="111" spans="2:14" ht="21" customHeight="1" outlineLevel="2" x14ac:dyDescent="0.2">
      <c r="B111" s="108"/>
      <c r="C111" s="108"/>
      <c r="D111" s="108"/>
      <c r="E111" s="108"/>
      <c r="F111" s="108"/>
      <c r="G111" s="106" t="s">
        <v>30</v>
      </c>
      <c r="H111" s="108"/>
      <c r="I111" s="114">
        <f>IF(AND(INPUT!$E$5&gt;0%,INPUT!$E$22="DA",E109="Se aplica penalitati"),IF(INPUT!E23="NU",INPUT!I119-INPUT!I118*(INPUT!G69-INPUT!G70)*INPUT!$E$5,(INPUT!I119-INPUT!I118*(INPUT!G69-INPUT!G70))*INPUT!$E$5*IF(INPUT!$E$28="DA",INPUT!$G$75-INPUT!$G$77,N(INPUT!$E$30="DA")*INPUT!$G$79)),0)</f>
        <v>0</v>
      </c>
      <c r="J111" s="108"/>
      <c r="K111" s="106" t="str">
        <f>IF(INPUT!$E$17="NU",OUTPUT!$C$43,OUTPUT!$C$69)</f>
        <v>OPERATOR STATIE DE TRANSFER</v>
      </c>
      <c r="L111" s="108"/>
      <c r="M111" s="114">
        <f>IF(AND(INPUT!$E$6&gt;0%,INPUT!$E$22="DA"),IF(INPUT!E23="NU",INPUT!$I$118*(INPUT!$G$69-INPUT!G70)*INPUT!$E$6,INPUT!$I$118*(INPUT!$G$69-INPUT!G70)*IF(INPUT!E28="DA",INPUT!G75-INPUT!G77,N(INPUT!E30="DA")*INPUT!G79)*INPUT!$E$6),0)</f>
        <v>0</v>
      </c>
      <c r="N111" s="108"/>
    </row>
    <row r="112" spans="2:14" outlineLevel="2" x14ac:dyDescent="0.2">
      <c r="B112" s="108"/>
      <c r="C112" s="108"/>
      <c r="D112" s="108"/>
      <c r="E112" s="108"/>
      <c r="F112" s="108"/>
      <c r="G112" s="107"/>
      <c r="H112" s="108"/>
      <c r="I112" s="108"/>
      <c r="J112" s="108"/>
      <c r="K112" s="108"/>
      <c r="L112" s="108"/>
      <c r="M112" s="108"/>
      <c r="N112" s="108"/>
    </row>
    <row r="113" spans="2:14" ht="26.25" customHeight="1" outlineLevel="2" x14ac:dyDescent="0.2">
      <c r="B113" s="108"/>
      <c r="C113" s="108"/>
      <c r="D113" s="108"/>
      <c r="E113" s="108"/>
      <c r="F113" s="108"/>
      <c r="G113" s="106" t="str">
        <f>"OPERATOR"&amp;" "&amp;INPUT!$C$28</f>
        <v>OPERATOR INSTALATIE TMB A DESEURILOR REZIDUALE</v>
      </c>
      <c r="H113" s="108"/>
      <c r="I113" s="114">
        <f>IF(AND(INPUT!$E$6&gt;0%,INPUT!$E$23="DA",INPUT!$E$28="DA"),INPUT!$I$119*(INPUT!$G$75-INPUT!$G$77)*INPUT!$E$6,0)</f>
        <v>0</v>
      </c>
      <c r="J113" s="108"/>
      <c r="K113" s="108"/>
      <c r="L113" s="108"/>
      <c r="M113" s="108"/>
      <c r="N113" s="108"/>
    </row>
    <row r="114" spans="2:14" outlineLevel="2" x14ac:dyDescent="0.2">
      <c r="B114" s="108"/>
      <c r="C114" s="108"/>
      <c r="D114" s="108"/>
      <c r="E114" s="108"/>
      <c r="F114" s="108"/>
      <c r="G114" s="107"/>
      <c r="H114" s="108"/>
      <c r="I114" s="108"/>
      <c r="J114" s="108"/>
      <c r="K114" s="108"/>
      <c r="L114" s="108"/>
      <c r="M114" s="108"/>
      <c r="N114" s="108"/>
    </row>
    <row r="115" spans="2:14" ht="30.75" customHeight="1" outlineLevel="2" x14ac:dyDescent="0.2">
      <c r="B115" s="108"/>
      <c r="C115" s="108"/>
      <c r="D115" s="108"/>
      <c r="E115" s="108"/>
      <c r="F115" s="108"/>
      <c r="G115" s="106" t="str">
        <f>"OPERATOR"&amp;" "&amp;INPUT!$C$30</f>
        <v xml:space="preserve">OPERATOR INSTALATIE INTEGRATA </v>
      </c>
      <c r="H115" s="108"/>
      <c r="I115" s="114">
        <f>IF(AND(INPUT!$E$6&gt;0%,INPUT!$E$23="DA",INPUT!$E$30="DA"),INPUT!$I$119*INPUT!$G$79*INPUT!$E$6,0)</f>
        <v>0</v>
      </c>
      <c r="J115" s="108"/>
      <c r="K115" s="108"/>
      <c r="L115" s="108"/>
      <c r="M115" s="108"/>
      <c r="N115" s="108"/>
    </row>
    <row r="116" spans="2:14" outlineLevel="2" x14ac:dyDescent="0.2">
      <c r="B116" s="108"/>
      <c r="C116" s="108"/>
      <c r="D116" s="108"/>
      <c r="E116" s="108"/>
      <c r="F116" s="108"/>
      <c r="G116" s="107"/>
      <c r="H116" s="108"/>
      <c r="I116" s="108"/>
      <c r="J116" s="108"/>
      <c r="K116" s="108"/>
      <c r="L116" s="108"/>
      <c r="M116" s="108"/>
      <c r="N116" s="108"/>
    </row>
    <row r="117" spans="2:14" ht="23.25" customHeight="1" outlineLevel="2" x14ac:dyDescent="0.2">
      <c r="B117" s="108"/>
      <c r="C117" s="108"/>
      <c r="D117" s="108"/>
      <c r="E117" s="108"/>
      <c r="F117" s="108"/>
      <c r="G117" s="106" t="s">
        <v>28</v>
      </c>
      <c r="H117" s="108"/>
      <c r="I117" s="114">
        <f>IF(AND(INPUT!$E$6&gt;0%,INPUT!E23="NU"),INPUT!$I$119*INPUT!$E$6,0)</f>
        <v>0</v>
      </c>
      <c r="J117" s="108"/>
      <c r="K117" s="108"/>
      <c r="L117" s="108"/>
      <c r="M117" s="108"/>
      <c r="N117" s="108"/>
    </row>
    <row r="118" spans="2:14" ht="23.25" customHeight="1" outlineLevel="2" x14ac:dyDescent="0.2">
      <c r="B118" s="108"/>
      <c r="C118" s="108"/>
      <c r="D118" s="108"/>
      <c r="E118" s="108"/>
      <c r="F118" s="108"/>
      <c r="G118" s="108"/>
      <c r="H118" s="108"/>
      <c r="I118" s="108"/>
      <c r="J118" s="108"/>
      <c r="K118" s="108"/>
      <c r="L118" s="108"/>
      <c r="M118" s="108"/>
      <c r="N118" s="108"/>
    </row>
    <row r="119" spans="2:14" ht="15" customHeight="1" outlineLevel="2" x14ac:dyDescent="0.2"/>
    <row r="120" spans="2:14" outlineLevel="2" x14ac:dyDescent="0.2">
      <c r="B120" s="108"/>
      <c r="C120" s="108"/>
      <c r="D120" s="108"/>
      <c r="E120" s="108"/>
      <c r="F120" s="108"/>
      <c r="G120" s="108"/>
      <c r="H120" s="108"/>
      <c r="I120" s="108"/>
      <c r="J120" s="108"/>
      <c r="K120" s="108"/>
      <c r="L120" s="108"/>
      <c r="M120" s="108"/>
      <c r="N120" s="108"/>
    </row>
    <row r="121" spans="2:14" ht="87" customHeight="1" outlineLevel="2" x14ac:dyDescent="0.2">
      <c r="B121" s="108"/>
      <c r="C121" s="175" t="s">
        <v>44</v>
      </c>
      <c r="D121" s="108"/>
      <c r="E121" s="115" t="s">
        <v>124</v>
      </c>
      <c r="F121" s="108"/>
      <c r="G121" s="115" t="s">
        <v>125</v>
      </c>
      <c r="H121" s="108"/>
      <c r="I121" s="115" t="s">
        <v>113</v>
      </c>
      <c r="J121" s="108"/>
      <c r="K121" s="115" t="s">
        <v>126</v>
      </c>
      <c r="L121" s="108"/>
      <c r="M121" s="108"/>
      <c r="N121" s="108"/>
    </row>
    <row r="122" spans="2:14" outlineLevel="2" x14ac:dyDescent="0.2">
      <c r="B122" s="108"/>
      <c r="C122" s="176"/>
      <c r="D122" s="108"/>
      <c r="E122" s="108"/>
      <c r="F122" s="108"/>
      <c r="G122" s="108"/>
      <c r="H122" s="108"/>
      <c r="I122" s="108"/>
      <c r="J122" s="108"/>
      <c r="K122" s="108"/>
      <c r="L122" s="108"/>
      <c r="M122" s="108"/>
      <c r="N122" s="108"/>
    </row>
    <row r="123" spans="2:14" ht="21.75" customHeight="1" outlineLevel="2" x14ac:dyDescent="0.2">
      <c r="B123" s="108"/>
      <c r="C123" s="177"/>
      <c r="D123" s="108"/>
      <c r="E123" s="114">
        <f>IF(SUM(I111:I117)&gt;M111,SUM(I111:I117)-M111,0)</f>
        <v>0</v>
      </c>
      <c r="F123" s="108"/>
      <c r="G123" s="116">
        <f>E123*CEC</f>
        <v>0</v>
      </c>
      <c r="H123" s="120"/>
      <c r="I123" s="116">
        <f>G123*TVA</f>
        <v>0</v>
      </c>
      <c r="J123" s="120"/>
      <c r="K123" s="116">
        <f>SUM(G123,I123)</f>
        <v>0</v>
      </c>
      <c r="L123" s="108"/>
      <c r="M123" s="108"/>
      <c r="N123" s="108"/>
    </row>
    <row r="124" spans="2:14" outlineLevel="2" x14ac:dyDescent="0.2">
      <c r="B124" s="108"/>
      <c r="C124" s="108"/>
      <c r="D124" s="108"/>
      <c r="E124" s="108"/>
      <c r="F124" s="108"/>
      <c r="G124" s="108"/>
      <c r="H124" s="108"/>
      <c r="I124" s="108"/>
      <c r="J124" s="108"/>
      <c r="K124" s="107"/>
      <c r="L124" s="108"/>
      <c r="M124" s="108"/>
      <c r="N124" s="108"/>
    </row>
    <row r="125" spans="2:14" outlineLevel="1" x14ac:dyDescent="0.2"/>
    <row r="126" spans="2:14" ht="13.5" outlineLevel="1" thickBot="1" x14ac:dyDescent="0.25">
      <c r="B126" s="108"/>
      <c r="C126" s="108"/>
      <c r="D126" s="108"/>
      <c r="E126" s="108"/>
      <c r="F126" s="108"/>
      <c r="G126" s="108"/>
      <c r="H126" s="108"/>
      <c r="I126" s="108"/>
      <c r="J126" s="108"/>
      <c r="K126" s="107"/>
      <c r="L126" s="108"/>
      <c r="M126" s="108"/>
      <c r="N126" s="108"/>
    </row>
    <row r="127" spans="2:14" ht="26.25" outlineLevel="1" thickBot="1" x14ac:dyDescent="0.25">
      <c r="B127" s="108"/>
      <c r="C127" s="113" t="str">
        <f>"OPERATOR"&amp;" "&amp;INPUT!C25</f>
        <v>OPERATOR INSTALATIE DE DIGESTIE ANAEROBA A BIODESEURILOR COLECTATE SEPARAT</v>
      </c>
      <c r="D127" s="108"/>
      <c r="E127" s="117" t="str">
        <f>IF(INPUT!E25="DA",IF(INPUT!I123&gt;INPUT!I122*(INPUT!G72-INPUT!G73),"Se aplica penalitati","Nu se aplica penalitati"),"Nu este cazul")</f>
        <v>Nu este cazul</v>
      </c>
      <c r="F127" s="108"/>
      <c r="G127" s="108"/>
      <c r="H127" s="108"/>
      <c r="I127" s="108"/>
      <c r="J127" s="108"/>
      <c r="K127" s="107"/>
      <c r="L127" s="108"/>
      <c r="M127" s="108"/>
      <c r="N127" s="108"/>
    </row>
    <row r="128" spans="2:14" outlineLevel="1" x14ac:dyDescent="0.2">
      <c r="B128" s="108"/>
      <c r="C128" s="108"/>
      <c r="D128" s="108"/>
      <c r="E128" s="108"/>
      <c r="F128" s="108"/>
      <c r="G128" s="108"/>
      <c r="H128" s="108"/>
      <c r="I128" s="108"/>
      <c r="J128" s="108"/>
      <c r="K128" s="107"/>
      <c r="L128" s="108"/>
      <c r="M128" s="108"/>
      <c r="N128" s="108"/>
    </row>
    <row r="129" spans="2:14" ht="28.5" customHeight="1" outlineLevel="2" x14ac:dyDescent="0.2">
      <c r="B129" s="108"/>
      <c r="C129" s="108"/>
      <c r="D129" s="108"/>
      <c r="E129" s="108"/>
      <c r="F129" s="108"/>
      <c r="G129" s="106" t="s">
        <v>30</v>
      </c>
      <c r="H129" s="108"/>
      <c r="I129" s="114">
        <f>IF(AND(INPUT!$E$5&gt;0%,INPUT!$E$25="DA",E127="Se aplica penalitati"),IF(INPUT!E26="NU",INPUT!I123-INPUT!I122*(INPUT!G72-INPUT!G73)*INPUT!$E$5,(INPUT!$I$123-INPUT!$I$122*(INPUT!$G$72-INPUT!G73))*INPUT!$E$5*IF(INPUT!$E$28="DA",INPUT!$G$75-INPUT!$G$77,N(INPUT!$E$30="DA")*INPUT!$G$79)),0)</f>
        <v>0</v>
      </c>
      <c r="J129" s="108"/>
      <c r="K129" s="106" t="str">
        <f>IF(INPUT!$E$17="NU",OUTPUT!$C$43,OUTPUT!$C$69)</f>
        <v>OPERATOR STATIE DE TRANSFER</v>
      </c>
      <c r="L129" s="108"/>
      <c r="M129" s="114">
        <f>IF(AND(INPUT!$E$6&gt;0%,INPUT!$E$25="DA"),IF(INPUT!$E$26="NU",INPUT!$I$122*(INPUT!$G$72-INPUT!G73)*INPUT!$E$6,INPUT!$I$122*(INPUT!$G$72-INPUT!G73)*IF(INPUT!$E$28="DA",INPUT!$G$75-INPUT!$G$77,N(INPUT!$E$30="DA")*INPUT!$G$79)*INPUT!$E$6),0)</f>
        <v>0</v>
      </c>
      <c r="N129" s="108"/>
    </row>
    <row r="130" spans="2:14" outlineLevel="2" x14ac:dyDescent="0.2">
      <c r="B130" s="108"/>
      <c r="C130" s="108"/>
      <c r="D130" s="108"/>
      <c r="E130" s="108"/>
      <c r="F130" s="108"/>
      <c r="G130" s="107"/>
      <c r="H130" s="108"/>
      <c r="I130" s="108"/>
      <c r="J130" s="108"/>
      <c r="K130" s="108"/>
      <c r="L130" s="108"/>
      <c r="M130" s="108"/>
      <c r="N130" s="108"/>
    </row>
    <row r="131" spans="2:14" ht="22.5" customHeight="1" outlineLevel="2" x14ac:dyDescent="0.2">
      <c r="B131" s="108"/>
      <c r="C131" s="108"/>
      <c r="D131" s="108"/>
      <c r="E131" s="108"/>
      <c r="F131" s="108"/>
      <c r="G131" s="106" t="s">
        <v>28</v>
      </c>
      <c r="H131" s="108"/>
      <c r="I131" s="114">
        <f>IF(AND(INPUT!$E$6&gt;0%,INPUT!E26="NU"),INPUT!I123*INPUT!$E$6,0)</f>
        <v>0</v>
      </c>
      <c r="J131" s="108"/>
      <c r="K131" s="108"/>
      <c r="L131" s="108"/>
      <c r="M131" s="108"/>
      <c r="N131" s="108"/>
    </row>
    <row r="132" spans="2:14" outlineLevel="2" x14ac:dyDescent="0.2">
      <c r="B132" s="108"/>
      <c r="C132" s="108"/>
      <c r="D132" s="108"/>
      <c r="E132" s="108"/>
      <c r="F132" s="108"/>
      <c r="G132" s="108"/>
      <c r="H132" s="108"/>
      <c r="I132" s="108"/>
      <c r="J132" s="108"/>
      <c r="K132" s="108"/>
      <c r="L132" s="108"/>
      <c r="M132" s="108"/>
      <c r="N132" s="108"/>
    </row>
    <row r="133" spans="2:14" ht="25.5" outlineLevel="2" x14ac:dyDescent="0.2">
      <c r="B133" s="108"/>
      <c r="C133" s="108"/>
      <c r="D133" s="108"/>
      <c r="E133" s="108"/>
      <c r="F133" s="108"/>
      <c r="G133" s="106" t="str">
        <f>"OPERATOR"&amp;" "&amp;INPUT!$C$28</f>
        <v>OPERATOR INSTALATIE TMB A DESEURILOR REZIDUALE</v>
      </c>
      <c r="H133" s="108"/>
      <c r="I133" s="114">
        <f>IF(AND(INPUT!$E$6&gt;0%,INPUT!$E$26="DA",INPUT!$E$28="DA"),INPUT!$I$123*(INPUT!$G$75-INPUT!$G$77)*INPUT!$E$6,0)</f>
        <v>0</v>
      </c>
      <c r="J133" s="108"/>
      <c r="K133" s="108"/>
      <c r="L133" s="108"/>
      <c r="M133" s="108"/>
      <c r="N133" s="108"/>
    </row>
    <row r="134" spans="2:14" outlineLevel="2" x14ac:dyDescent="0.2">
      <c r="B134" s="108"/>
      <c r="C134" s="108"/>
      <c r="D134" s="108"/>
      <c r="E134" s="108"/>
      <c r="F134" s="108"/>
      <c r="G134" s="107"/>
      <c r="H134" s="108"/>
      <c r="I134" s="108"/>
      <c r="J134" s="108"/>
      <c r="K134" s="108"/>
      <c r="L134" s="108"/>
      <c r="M134" s="108"/>
      <c r="N134" s="108"/>
    </row>
    <row r="135" spans="2:14" ht="24" customHeight="1" outlineLevel="2" x14ac:dyDescent="0.2">
      <c r="B135" s="108"/>
      <c r="C135" s="108"/>
      <c r="D135" s="108"/>
      <c r="E135" s="108"/>
      <c r="F135" s="108"/>
      <c r="G135" s="106" t="str">
        <f>"OPERATOR"&amp;" "&amp;INPUT!$C$30</f>
        <v xml:space="preserve">OPERATOR INSTALATIE INTEGRATA </v>
      </c>
      <c r="H135" s="108"/>
      <c r="I135" s="114">
        <f>IF(AND(INPUT!$E$6&gt;0%,INPUT!$E$26="DA",INPUT!$E$30="DA"),INPUT!$I$123*INPUT!$G$79*INPUT!$E$6,0)</f>
        <v>0</v>
      </c>
      <c r="J135" s="108"/>
      <c r="K135" s="108"/>
      <c r="L135" s="108"/>
      <c r="M135" s="108"/>
      <c r="N135" s="108"/>
    </row>
    <row r="136" spans="2:14" outlineLevel="2" x14ac:dyDescent="0.2">
      <c r="B136" s="108"/>
      <c r="C136" s="108"/>
      <c r="D136" s="108"/>
      <c r="E136" s="108"/>
      <c r="F136" s="108"/>
      <c r="G136" s="108"/>
      <c r="H136" s="108"/>
      <c r="I136" s="108"/>
      <c r="J136" s="108"/>
      <c r="K136" s="108"/>
      <c r="L136" s="108"/>
      <c r="M136" s="108"/>
      <c r="N136" s="108"/>
    </row>
    <row r="137" spans="2:14" outlineLevel="2" x14ac:dyDescent="0.2"/>
    <row r="138" spans="2:14" outlineLevel="2" x14ac:dyDescent="0.2">
      <c r="B138" s="108"/>
      <c r="C138" s="108"/>
      <c r="D138" s="108"/>
      <c r="E138" s="108"/>
      <c r="F138" s="108"/>
      <c r="G138" s="108"/>
      <c r="H138" s="108"/>
      <c r="I138" s="108"/>
      <c r="J138" s="108"/>
      <c r="K138" s="108"/>
      <c r="L138" s="108"/>
      <c r="M138" s="108"/>
      <c r="N138" s="108"/>
    </row>
    <row r="139" spans="2:14" ht="63.75" outlineLevel="2" x14ac:dyDescent="0.2">
      <c r="B139" s="108"/>
      <c r="C139" s="175" t="s">
        <v>44</v>
      </c>
      <c r="D139" s="108"/>
      <c r="E139" s="115" t="s">
        <v>124</v>
      </c>
      <c r="F139" s="108"/>
      <c r="G139" s="115" t="s">
        <v>125</v>
      </c>
      <c r="H139" s="108"/>
      <c r="I139" s="115" t="s">
        <v>113</v>
      </c>
      <c r="J139" s="108"/>
      <c r="K139" s="115" t="s">
        <v>126</v>
      </c>
      <c r="L139" s="108"/>
      <c r="M139" s="108"/>
      <c r="N139" s="108"/>
    </row>
    <row r="140" spans="2:14" outlineLevel="2" x14ac:dyDescent="0.2">
      <c r="B140" s="108"/>
      <c r="C140" s="176"/>
      <c r="D140" s="108"/>
      <c r="E140" s="108"/>
      <c r="F140" s="108"/>
      <c r="G140" s="108"/>
      <c r="H140" s="108"/>
      <c r="I140" s="108"/>
      <c r="J140" s="108"/>
      <c r="K140" s="108"/>
      <c r="L140" s="108"/>
      <c r="M140" s="108"/>
      <c r="N140" s="108"/>
    </row>
    <row r="141" spans="2:14" ht="25.5" customHeight="1" outlineLevel="2" x14ac:dyDescent="0.2">
      <c r="B141" s="108"/>
      <c r="C141" s="177"/>
      <c r="D141" s="108"/>
      <c r="E141" s="114">
        <f>IF(SUM(I129:I135)&gt;M129,SUM(I129:I135)-M129,0)</f>
        <v>0</v>
      </c>
      <c r="F141" s="108"/>
      <c r="G141" s="116">
        <f>E141*CEC</f>
        <v>0</v>
      </c>
      <c r="H141" s="120"/>
      <c r="I141" s="116">
        <f>G141*TVA</f>
        <v>0</v>
      </c>
      <c r="J141" s="120"/>
      <c r="K141" s="116">
        <f>SUM(G141,I141)</f>
        <v>0</v>
      </c>
      <c r="L141" s="108"/>
      <c r="M141" s="108"/>
      <c r="N141" s="108"/>
    </row>
    <row r="142" spans="2:14" outlineLevel="2" x14ac:dyDescent="0.2">
      <c r="B142" s="108"/>
      <c r="C142" s="108"/>
      <c r="D142" s="108"/>
      <c r="E142" s="108"/>
      <c r="F142" s="108"/>
      <c r="G142" s="108"/>
      <c r="H142" s="108"/>
      <c r="I142" s="108"/>
      <c r="J142" s="108"/>
      <c r="K142" s="107"/>
      <c r="L142" s="108"/>
      <c r="M142" s="108"/>
      <c r="N142" s="108"/>
    </row>
    <row r="143" spans="2:14" outlineLevel="1" x14ac:dyDescent="0.2"/>
    <row r="144" spans="2:14" ht="13.5" outlineLevel="1" thickBot="1" x14ac:dyDescent="0.25">
      <c r="B144" s="108"/>
      <c r="C144" s="108"/>
      <c r="D144" s="108"/>
      <c r="E144" s="108"/>
      <c r="F144" s="108"/>
      <c r="G144" s="108"/>
      <c r="H144" s="108"/>
      <c r="I144" s="108"/>
      <c r="J144" s="108"/>
      <c r="K144" s="107"/>
      <c r="L144" s="108"/>
      <c r="M144" s="108"/>
      <c r="N144" s="108"/>
    </row>
    <row r="145" spans="2:15" ht="50.25" customHeight="1" outlineLevel="1" thickBot="1" x14ac:dyDescent="0.25">
      <c r="B145" s="108"/>
      <c r="C145" s="113" t="str">
        <f>"OPERATOR"&amp;" "&amp;INPUT!C28</f>
        <v>OPERATOR INSTALATIE TMB A DESEURILOR REZIDUALE</v>
      </c>
      <c r="D145" s="108"/>
      <c r="E145" s="117" t="str">
        <f>IF(INPUT!E28="DA",IF(INPUT!I127&gt;INPUT!I126*INPUT!G75,"Se aplica penalitati","Nu se aplica penalitati"),"Nu este cazul")</f>
        <v>Nu este cazul</v>
      </c>
      <c r="F145" s="108"/>
      <c r="G145" s="108"/>
      <c r="H145" s="108"/>
      <c r="I145" s="108"/>
      <c r="J145" s="108"/>
      <c r="K145" s="107"/>
      <c r="L145" s="108"/>
      <c r="M145" s="108"/>
      <c r="N145" s="108"/>
    </row>
    <row r="146" spans="2:15" outlineLevel="1" x14ac:dyDescent="0.2">
      <c r="B146" s="108"/>
      <c r="C146" s="108"/>
      <c r="D146" s="108"/>
      <c r="E146" s="108"/>
      <c r="F146" s="108"/>
      <c r="G146" s="108"/>
      <c r="H146" s="108"/>
      <c r="I146" s="108"/>
      <c r="J146" s="108"/>
      <c r="K146" s="107"/>
      <c r="L146" s="108"/>
      <c r="M146" s="108"/>
      <c r="N146" s="108"/>
    </row>
    <row r="147" spans="2:15" ht="27.75" customHeight="1" outlineLevel="2" x14ac:dyDescent="0.2">
      <c r="B147" s="108"/>
      <c r="C147" s="108"/>
      <c r="D147" s="108"/>
      <c r="E147" s="108"/>
      <c r="F147" s="108"/>
      <c r="G147" s="106" t="s">
        <v>30</v>
      </c>
      <c r="H147" s="108"/>
      <c r="I147" s="114">
        <f>IFERROR(IF(AND(INPUT!$E$5&gt;0%,INPUT!$E$28="DA",E145="Se aplica penalitati"),INPUT!I127-INPUT!I126*(INPUT!$G$75-INPUT!$G$77)*INPUT!$E$5,0),0)</f>
        <v>0</v>
      </c>
      <c r="J147" s="108"/>
      <c r="K147" s="106" t="str">
        <f>IF(INPUT!$E$17="NU",OUTPUT!$C$43,OUTPUT!$C$69)</f>
        <v>OPERATOR STATIE DE TRANSFER</v>
      </c>
      <c r="L147" s="108"/>
      <c r="M147" s="114">
        <f>IF(AND(INPUT!$E$6&gt;0%,INPUT!$E$28="DA"),INPUT!$I$126*(INPUT!$G$75-INPUT!$G$77)*INPUT!$E$6,0)</f>
        <v>0</v>
      </c>
      <c r="N147" s="108"/>
      <c r="O147" s="121"/>
    </row>
    <row r="148" spans="2:15" outlineLevel="2" x14ac:dyDescent="0.2">
      <c r="B148" s="108"/>
      <c r="C148" s="108"/>
      <c r="D148" s="108"/>
      <c r="E148" s="108"/>
      <c r="F148" s="108"/>
      <c r="G148" s="107"/>
      <c r="H148" s="108"/>
      <c r="I148" s="108"/>
      <c r="J148" s="108"/>
      <c r="K148" s="108"/>
      <c r="L148" s="108"/>
      <c r="M148" s="108"/>
      <c r="N148" s="108"/>
    </row>
    <row r="149" spans="2:15" ht="39" customHeight="1" outlineLevel="2" x14ac:dyDescent="0.2">
      <c r="B149" s="108"/>
      <c r="C149" s="108"/>
      <c r="D149" s="108"/>
      <c r="E149" s="108"/>
      <c r="F149" s="108"/>
      <c r="G149" s="106" t="s">
        <v>28</v>
      </c>
      <c r="H149" s="108"/>
      <c r="I149" s="114">
        <f>IF(AND(INPUT!$E$6&gt;0%,INPUT!$E$28="DA"),INPUT!I127*INPUT!$E$6,0)</f>
        <v>0</v>
      </c>
      <c r="J149" s="108"/>
      <c r="K149" s="106" t="str">
        <f>"OPERATOR"&amp;" "&amp;INPUT!$C$19</f>
        <v>OPERATOR STATIE DE SORTARE A DESEURILOR RECICLABILE COLECTATE SEPARAT</v>
      </c>
      <c r="L149" s="108"/>
      <c r="M149" s="114">
        <f>I95</f>
        <v>0</v>
      </c>
      <c r="N149" s="108"/>
    </row>
    <row r="150" spans="2:15" outlineLevel="2" x14ac:dyDescent="0.2">
      <c r="B150" s="108"/>
      <c r="C150" s="108"/>
      <c r="D150" s="108"/>
      <c r="E150" s="108"/>
      <c r="F150" s="108"/>
      <c r="G150" s="108"/>
      <c r="H150" s="108"/>
      <c r="I150" s="108"/>
      <c r="J150" s="108"/>
      <c r="K150" s="108"/>
      <c r="L150" s="108"/>
      <c r="M150" s="108"/>
      <c r="N150" s="108"/>
    </row>
    <row r="151" spans="2:15" ht="25.5" outlineLevel="2" x14ac:dyDescent="0.2">
      <c r="B151" s="108"/>
      <c r="C151" s="108"/>
      <c r="D151" s="108"/>
      <c r="E151" s="108"/>
      <c r="F151" s="108"/>
      <c r="G151" s="108"/>
      <c r="H151" s="108"/>
      <c r="I151" s="108"/>
      <c r="J151" s="108"/>
      <c r="K151" s="106" t="str">
        <f>"OPERATOR"&amp;" "&amp;INPUT!$C$22</f>
        <v>OPERATOR  STATIE DE COMPOSTARE A BIODESEURILOR COLECTATE SEPARAT</v>
      </c>
      <c r="L151" s="108"/>
      <c r="M151" s="114">
        <f>I113</f>
        <v>0</v>
      </c>
      <c r="N151" s="108"/>
    </row>
    <row r="152" spans="2:15" outlineLevel="2" x14ac:dyDescent="0.2">
      <c r="B152" s="108"/>
      <c r="C152" s="108"/>
      <c r="D152" s="108"/>
      <c r="E152" s="108"/>
      <c r="F152" s="108"/>
      <c r="G152" s="108"/>
      <c r="H152" s="108"/>
      <c r="I152" s="108"/>
      <c r="J152" s="108"/>
      <c r="K152" s="108"/>
      <c r="L152" s="108"/>
      <c r="M152" s="108"/>
      <c r="N152" s="108"/>
    </row>
    <row r="153" spans="2:15" ht="25.5" outlineLevel="2" x14ac:dyDescent="0.2">
      <c r="B153" s="108"/>
      <c r="C153" s="108"/>
      <c r="D153" s="108"/>
      <c r="E153" s="108"/>
      <c r="F153" s="108"/>
      <c r="G153" s="108"/>
      <c r="H153" s="108"/>
      <c r="I153" s="108"/>
      <c r="J153" s="108"/>
      <c r="K153" s="106" t="str">
        <f>"OPERATOR"&amp;" "&amp;INPUT!$C$25</f>
        <v>OPERATOR INSTALATIE DE DIGESTIE ANAEROBA A BIODESEURILOR COLECTATE SEPARAT</v>
      </c>
      <c r="L153" s="108"/>
      <c r="M153" s="114">
        <f>I133</f>
        <v>0</v>
      </c>
      <c r="N153" s="108"/>
    </row>
    <row r="154" spans="2:15" outlineLevel="2" x14ac:dyDescent="0.2">
      <c r="B154" s="108"/>
      <c r="C154" s="108"/>
      <c r="D154" s="108"/>
      <c r="E154" s="108"/>
      <c r="F154" s="108"/>
      <c r="G154" s="108"/>
      <c r="H154" s="108"/>
      <c r="I154" s="108"/>
      <c r="J154" s="108"/>
      <c r="K154" s="108"/>
      <c r="L154" s="108"/>
      <c r="M154" s="108"/>
      <c r="N154" s="108"/>
    </row>
    <row r="155" spans="2:15" outlineLevel="2" x14ac:dyDescent="0.2"/>
    <row r="156" spans="2:15" outlineLevel="2" x14ac:dyDescent="0.2">
      <c r="B156" s="108"/>
      <c r="C156" s="108"/>
      <c r="D156" s="108"/>
      <c r="E156" s="108"/>
      <c r="F156" s="108"/>
      <c r="G156" s="108"/>
      <c r="H156" s="108"/>
      <c r="I156" s="108"/>
      <c r="J156" s="108"/>
      <c r="K156" s="108"/>
      <c r="L156" s="108"/>
      <c r="M156" s="108"/>
      <c r="N156" s="108"/>
    </row>
    <row r="157" spans="2:15" ht="63.75" outlineLevel="2" x14ac:dyDescent="0.2">
      <c r="B157" s="108"/>
      <c r="C157" s="175" t="s">
        <v>44</v>
      </c>
      <c r="D157" s="108"/>
      <c r="E157" s="115" t="s">
        <v>124</v>
      </c>
      <c r="F157" s="108"/>
      <c r="G157" s="115" t="s">
        <v>125</v>
      </c>
      <c r="H157" s="108"/>
      <c r="I157" s="115" t="s">
        <v>113</v>
      </c>
      <c r="J157" s="108"/>
      <c r="K157" s="115" t="s">
        <v>126</v>
      </c>
      <c r="L157" s="108"/>
      <c r="M157" s="108"/>
      <c r="N157" s="108"/>
    </row>
    <row r="158" spans="2:15" outlineLevel="2" x14ac:dyDescent="0.2">
      <c r="B158" s="108"/>
      <c r="C158" s="176"/>
      <c r="D158" s="108"/>
      <c r="E158" s="108"/>
      <c r="F158" s="108"/>
      <c r="G158" s="108"/>
      <c r="H158" s="108"/>
      <c r="I158" s="108"/>
      <c r="J158" s="108"/>
      <c r="K158" s="108"/>
      <c r="L158" s="108"/>
      <c r="M158" s="108"/>
      <c r="N158" s="108"/>
    </row>
    <row r="159" spans="2:15" ht="24" customHeight="1" outlineLevel="2" x14ac:dyDescent="0.2">
      <c r="B159" s="108"/>
      <c r="C159" s="177"/>
      <c r="D159" s="108"/>
      <c r="E159" s="114">
        <f>IF(SUM(I147:I153)&gt;SUM(M147:M153),SUM(I147:I153)-SUM(M147:M153),0)</f>
        <v>0</v>
      </c>
      <c r="F159" s="108"/>
      <c r="G159" s="116">
        <f>E159*CEC</f>
        <v>0</v>
      </c>
      <c r="H159" s="120"/>
      <c r="I159" s="116">
        <f>G159*TVA</f>
        <v>0</v>
      </c>
      <c r="J159" s="120"/>
      <c r="K159" s="116">
        <f>SUM(G159,I159)</f>
        <v>0</v>
      </c>
      <c r="L159" s="108"/>
      <c r="M159" s="108"/>
      <c r="N159" s="108"/>
    </row>
    <row r="160" spans="2:15" outlineLevel="2" x14ac:dyDescent="0.2">
      <c r="B160" s="108"/>
      <c r="C160" s="108"/>
      <c r="D160" s="108"/>
      <c r="E160" s="108"/>
      <c r="F160" s="108"/>
      <c r="G160" s="108"/>
      <c r="H160" s="108"/>
      <c r="I160" s="108"/>
      <c r="J160" s="108"/>
      <c r="K160" s="107"/>
      <c r="L160" s="108"/>
      <c r="M160" s="108"/>
      <c r="N160" s="108"/>
    </row>
    <row r="161" spans="2:14" outlineLevel="1" x14ac:dyDescent="0.2"/>
    <row r="162" spans="2:14" ht="13.5" outlineLevel="1" thickBot="1" x14ac:dyDescent="0.25">
      <c r="B162" s="108"/>
      <c r="C162" s="108"/>
      <c r="D162" s="108"/>
      <c r="E162" s="108"/>
      <c r="F162" s="108"/>
      <c r="G162" s="108"/>
      <c r="H162" s="108"/>
      <c r="I162" s="108"/>
      <c r="J162" s="108"/>
      <c r="K162" s="107"/>
      <c r="L162" s="108"/>
      <c r="M162" s="108"/>
      <c r="N162" s="108"/>
    </row>
    <row r="163" spans="2:14" ht="35.25" customHeight="1" outlineLevel="1" thickBot="1" x14ac:dyDescent="0.25">
      <c r="B163" s="108"/>
      <c r="C163" s="113" t="str">
        <f>"OPERATOR"&amp;" "&amp;INPUT!C30</f>
        <v xml:space="preserve">OPERATOR INSTALATIE INTEGRATA </v>
      </c>
      <c r="D163" s="108"/>
      <c r="E163" s="117" t="str">
        <f>IF(INPUT!E30="DA",IF(INPUT!I138&gt;INPUT!I133*INPUT!G79,"Se aplica penalitati","Nu se aplica penalitati"),"Nu este cazul")</f>
        <v>Nu se aplica penalitati</v>
      </c>
      <c r="F163" s="108"/>
      <c r="G163" s="108"/>
      <c r="H163" s="108"/>
      <c r="I163" s="108"/>
      <c r="J163" s="108"/>
      <c r="K163" s="107"/>
      <c r="L163" s="108"/>
      <c r="M163" s="108"/>
      <c r="N163" s="108"/>
    </row>
    <row r="164" spans="2:14" outlineLevel="1" x14ac:dyDescent="0.2">
      <c r="B164" s="108"/>
      <c r="C164" s="108"/>
      <c r="D164" s="108"/>
      <c r="E164" s="108"/>
      <c r="F164" s="108"/>
      <c r="G164" s="108"/>
      <c r="H164" s="108"/>
      <c r="I164" s="108"/>
      <c r="J164" s="108"/>
      <c r="K164" s="107"/>
      <c r="L164" s="108"/>
      <c r="M164" s="108"/>
      <c r="N164" s="108"/>
    </row>
    <row r="165" spans="2:14" ht="19.5" customHeight="1" outlineLevel="2" x14ac:dyDescent="0.2">
      <c r="B165" s="108"/>
      <c r="C165" s="108"/>
      <c r="D165" s="108"/>
      <c r="E165" s="108"/>
      <c r="F165" s="108"/>
      <c r="G165" s="106" t="s">
        <v>30</v>
      </c>
      <c r="H165" s="108"/>
      <c r="I165" s="114">
        <f>IFERROR(IF(AND(INPUT!$E$5&gt;0%,INPUT!$E$30="DA",E163="Se aplica penalitati"),(INPUT!I138-(INPUT!I130*(1-INPUT!G87)+IF(INPUT!G83&gt;0,INPUT!G83*INPUT!I131,INPUT!I131*INPUT!G85)+INPUT!I132*INPUT!G79-INPUT!G81*INPUT!I133))*INPUT!$E$5,0),0)</f>
        <v>0</v>
      </c>
      <c r="J165" s="108"/>
      <c r="K165" s="106" t="str">
        <f>IF(INPUT!$E$17="NU",OUTPUT!$C$43,OUTPUT!$C$69)</f>
        <v>OPERATOR STATIE DE TRANSFER</v>
      </c>
      <c r="L165" s="108"/>
      <c r="M165" s="114">
        <f>IF(AND(INPUT!$E$6&gt;0%,INPUT!$E$30="DA"),(INPUT!I138-(INPUT!I130*(1-INPUT!G87)+IF(INPUT!G83&gt;0,INPUT!G83*INPUT!I131,INPUT!I131*INPUT!G85)+INPUT!I132*INPUT!G79-INPUT!G81*INPUT!I133))*INPUT!$E$6,0)</f>
        <v>0</v>
      </c>
      <c r="N165" s="108"/>
    </row>
    <row r="166" spans="2:14" outlineLevel="2" x14ac:dyDescent="0.2">
      <c r="B166" s="108"/>
      <c r="C166" s="108"/>
      <c r="D166" s="108"/>
      <c r="E166" s="108"/>
      <c r="F166" s="108"/>
      <c r="G166" s="107"/>
      <c r="H166" s="108"/>
      <c r="I166" s="108"/>
      <c r="J166" s="108"/>
      <c r="K166" s="108"/>
      <c r="L166" s="108"/>
      <c r="M166" s="108"/>
      <c r="N166" s="108"/>
    </row>
    <row r="167" spans="2:14" ht="41.25" customHeight="1" outlineLevel="2" x14ac:dyDescent="0.2">
      <c r="B167" s="108"/>
      <c r="C167" s="108"/>
      <c r="D167" s="108"/>
      <c r="E167" s="108"/>
      <c r="F167" s="108"/>
      <c r="G167" s="106" t="s">
        <v>28</v>
      </c>
      <c r="H167" s="108"/>
      <c r="I167" s="114">
        <f>IF(AND(INPUT!$E$6&gt;0%,INPUT!$E$30="DA"),INPUT!I138*INPUT!$E$6,0)</f>
        <v>0</v>
      </c>
      <c r="J167" s="108"/>
      <c r="K167" s="106" t="str">
        <f>"OPERATOR"&amp;" "&amp;INPUT!$C$19</f>
        <v>OPERATOR STATIE DE SORTARE A DESEURILOR RECICLABILE COLECTATE SEPARAT</v>
      </c>
      <c r="L167" s="108"/>
      <c r="M167" s="114">
        <f>I97</f>
        <v>0</v>
      </c>
      <c r="N167" s="108"/>
    </row>
    <row r="168" spans="2:14" outlineLevel="2" x14ac:dyDescent="0.2">
      <c r="B168" s="108"/>
      <c r="C168" s="108"/>
      <c r="D168" s="108"/>
      <c r="E168" s="108"/>
      <c r="F168" s="108"/>
      <c r="G168" s="108"/>
      <c r="H168" s="108"/>
      <c r="I168" s="108"/>
      <c r="J168" s="108"/>
      <c r="K168" s="108"/>
      <c r="L168" s="108"/>
      <c r="M168" s="108"/>
      <c r="N168" s="108"/>
    </row>
    <row r="169" spans="2:14" ht="25.5" outlineLevel="2" x14ac:dyDescent="0.2">
      <c r="B169" s="108"/>
      <c r="C169" s="108"/>
      <c r="D169" s="108"/>
      <c r="E169" s="108"/>
      <c r="F169" s="108"/>
      <c r="G169" s="108"/>
      <c r="H169" s="108"/>
      <c r="I169" s="108"/>
      <c r="J169" s="108"/>
      <c r="K169" s="106" t="str">
        <f>"OPERATOR"&amp;" "&amp;INPUT!$C$22</f>
        <v>OPERATOR  STATIE DE COMPOSTARE A BIODESEURILOR COLECTATE SEPARAT</v>
      </c>
      <c r="L169" s="108"/>
      <c r="M169" s="114">
        <f>I115</f>
        <v>0</v>
      </c>
      <c r="N169" s="108"/>
    </row>
    <row r="170" spans="2:14" outlineLevel="2" x14ac:dyDescent="0.2">
      <c r="B170" s="108"/>
      <c r="C170" s="108"/>
      <c r="D170" s="108"/>
      <c r="E170" s="108"/>
      <c r="F170" s="108"/>
      <c r="G170" s="108"/>
      <c r="H170" s="108"/>
      <c r="I170" s="108"/>
      <c r="J170" s="108"/>
      <c r="K170" s="107"/>
      <c r="L170" s="108"/>
      <c r="M170" s="108"/>
      <c r="N170" s="108"/>
    </row>
    <row r="171" spans="2:14" ht="25.5" outlineLevel="2" x14ac:dyDescent="0.2">
      <c r="B171" s="108"/>
      <c r="C171" s="108"/>
      <c r="D171" s="108"/>
      <c r="E171" s="108"/>
      <c r="F171" s="108"/>
      <c r="G171" s="108"/>
      <c r="H171" s="108"/>
      <c r="I171" s="108"/>
      <c r="J171" s="108"/>
      <c r="K171" s="106" t="str">
        <f>"OPERATOR"&amp;" "&amp;INPUT!$C$25</f>
        <v>OPERATOR INSTALATIE DE DIGESTIE ANAEROBA A BIODESEURILOR COLECTATE SEPARAT</v>
      </c>
      <c r="L171" s="108"/>
      <c r="M171" s="114">
        <f>I135</f>
        <v>0</v>
      </c>
      <c r="N171" s="108"/>
    </row>
    <row r="172" spans="2:14" outlineLevel="2" x14ac:dyDescent="0.2">
      <c r="B172" s="108"/>
      <c r="C172" s="108"/>
      <c r="D172" s="108"/>
      <c r="E172" s="108"/>
      <c r="F172" s="108"/>
      <c r="G172" s="108"/>
      <c r="H172" s="108"/>
      <c r="I172" s="108"/>
      <c r="J172" s="108"/>
      <c r="K172" s="108"/>
      <c r="L172" s="108"/>
      <c r="M172" s="108"/>
      <c r="N172" s="108"/>
    </row>
    <row r="173" spans="2:14" outlineLevel="2" x14ac:dyDescent="0.2"/>
    <row r="174" spans="2:14" outlineLevel="2" x14ac:dyDescent="0.2">
      <c r="B174" s="108"/>
      <c r="C174" s="108"/>
      <c r="D174" s="108"/>
      <c r="E174" s="108"/>
      <c r="F174" s="108"/>
      <c r="G174" s="108"/>
      <c r="H174" s="108"/>
      <c r="I174" s="108"/>
      <c r="J174" s="108"/>
      <c r="K174" s="108"/>
      <c r="L174" s="108"/>
      <c r="M174" s="108"/>
      <c r="N174" s="108"/>
    </row>
    <row r="175" spans="2:14" ht="63.75" outlineLevel="2" x14ac:dyDescent="0.2">
      <c r="B175" s="108"/>
      <c r="C175" s="175" t="s">
        <v>44</v>
      </c>
      <c r="D175" s="108"/>
      <c r="E175" s="115" t="s">
        <v>124</v>
      </c>
      <c r="F175" s="108"/>
      <c r="G175" s="115" t="s">
        <v>125</v>
      </c>
      <c r="H175" s="108"/>
      <c r="I175" s="115" t="s">
        <v>113</v>
      </c>
      <c r="J175" s="108"/>
      <c r="K175" s="115" t="s">
        <v>126</v>
      </c>
      <c r="L175" s="108"/>
      <c r="M175" s="108"/>
      <c r="N175" s="108"/>
    </row>
    <row r="176" spans="2:14" outlineLevel="2" x14ac:dyDescent="0.2">
      <c r="B176" s="108"/>
      <c r="C176" s="176"/>
      <c r="D176" s="108"/>
      <c r="E176" s="108"/>
      <c r="F176" s="108"/>
      <c r="G176" s="108"/>
      <c r="H176" s="108"/>
      <c r="I176" s="108"/>
      <c r="J176" s="108"/>
      <c r="K176" s="108"/>
      <c r="L176" s="108"/>
      <c r="M176" s="108"/>
      <c r="N176" s="108"/>
    </row>
    <row r="177" spans="2:14" ht="25.5" customHeight="1" outlineLevel="2" x14ac:dyDescent="0.2">
      <c r="B177" s="108"/>
      <c r="C177" s="177"/>
      <c r="D177" s="108"/>
      <c r="E177" s="114">
        <f>IF(SUM(I165:I171)&gt;SUM(M165:M171),SUM(I165:I171)-SUM(M165:M171),0)</f>
        <v>0</v>
      </c>
      <c r="F177" s="108"/>
      <c r="G177" s="116">
        <f>E177*CEC</f>
        <v>0</v>
      </c>
      <c r="H177" s="120"/>
      <c r="I177" s="116">
        <f>G177*TVA</f>
        <v>0</v>
      </c>
      <c r="J177" s="120"/>
      <c r="K177" s="116">
        <f>SUM(G177,I177)</f>
        <v>0</v>
      </c>
      <c r="L177" s="108"/>
      <c r="M177" s="108"/>
      <c r="N177" s="108"/>
    </row>
    <row r="178" spans="2:14" outlineLevel="2" x14ac:dyDescent="0.2">
      <c r="B178" s="108"/>
      <c r="C178" s="108"/>
      <c r="D178" s="108"/>
      <c r="E178" s="108"/>
      <c r="F178" s="108"/>
      <c r="G178" s="108"/>
      <c r="H178" s="108"/>
      <c r="I178" s="108"/>
      <c r="J178" s="108"/>
      <c r="K178" s="107"/>
      <c r="L178" s="108"/>
      <c r="M178" s="108"/>
      <c r="N178" s="108"/>
    </row>
    <row r="179" spans="2:14" outlineLevel="1" x14ac:dyDescent="0.2"/>
    <row r="180" spans="2:14" ht="13.5" outlineLevel="1" thickBot="1" x14ac:dyDescent="0.25">
      <c r="B180" s="108"/>
      <c r="C180" s="108"/>
      <c r="D180" s="108"/>
      <c r="E180" s="108"/>
      <c r="F180" s="108"/>
      <c r="G180" s="108"/>
      <c r="H180" s="108"/>
      <c r="I180" s="108"/>
      <c r="J180" s="108"/>
      <c r="K180" s="107"/>
      <c r="L180" s="108"/>
      <c r="M180" s="108"/>
      <c r="N180" s="108"/>
    </row>
    <row r="181" spans="2:14" ht="38.25" customHeight="1" outlineLevel="1" thickBot="1" x14ac:dyDescent="0.25">
      <c r="B181" s="108"/>
      <c r="C181" s="113" t="s">
        <v>28</v>
      </c>
      <c r="D181" s="108"/>
      <c r="E181" s="108"/>
      <c r="F181" s="108"/>
      <c r="G181" s="108"/>
      <c r="H181" s="108"/>
      <c r="I181" s="108"/>
      <c r="J181" s="108"/>
      <c r="K181" s="107"/>
      <c r="L181" s="108"/>
      <c r="M181" s="108"/>
      <c r="N181" s="108"/>
    </row>
    <row r="182" spans="2:14" outlineLevel="1" x14ac:dyDescent="0.2">
      <c r="B182" s="108"/>
      <c r="C182" s="108"/>
      <c r="D182" s="108"/>
      <c r="E182" s="108"/>
      <c r="F182" s="108"/>
      <c r="G182" s="108"/>
      <c r="H182" s="108"/>
      <c r="I182" s="108"/>
      <c r="J182" s="108"/>
      <c r="K182" s="107"/>
      <c r="L182" s="108"/>
      <c r="M182" s="108"/>
      <c r="N182" s="108"/>
    </row>
    <row r="183" spans="2:14" ht="23.25" customHeight="1" outlineLevel="2" x14ac:dyDescent="0.2">
      <c r="B183" s="108"/>
      <c r="C183" s="108"/>
      <c r="D183" s="108"/>
      <c r="E183" s="108"/>
      <c r="F183" s="108"/>
      <c r="G183" s="106" t="s">
        <v>46</v>
      </c>
      <c r="H183" s="108"/>
      <c r="I183" s="114">
        <f>INPUT!I153-INPUT!I152</f>
        <v>0</v>
      </c>
      <c r="J183" s="108"/>
      <c r="K183" s="106" t="s">
        <v>30</v>
      </c>
      <c r="L183" s="108"/>
      <c r="M183" s="114">
        <f>IF(INPUT!E5&gt;0%,(INPUT!I153-INPUT!I152)*INPUT!E5,0)</f>
        <v>0</v>
      </c>
      <c r="N183" s="108"/>
    </row>
    <row r="184" spans="2:14" outlineLevel="2" x14ac:dyDescent="0.2">
      <c r="B184" s="108"/>
      <c r="C184" s="108"/>
      <c r="D184" s="108"/>
      <c r="E184" s="108"/>
      <c r="F184" s="108"/>
      <c r="G184" s="107"/>
      <c r="H184" s="108"/>
      <c r="I184" s="108"/>
      <c r="J184" s="108"/>
      <c r="K184" s="108"/>
      <c r="L184" s="108"/>
      <c r="M184" s="108"/>
      <c r="N184" s="108"/>
    </row>
    <row r="185" spans="2:14" ht="27" customHeight="1" outlineLevel="2" x14ac:dyDescent="0.2">
      <c r="B185" s="108"/>
      <c r="C185" s="108"/>
      <c r="D185" s="108"/>
      <c r="E185" s="108"/>
      <c r="F185" s="108"/>
      <c r="G185" s="108"/>
      <c r="H185" s="108"/>
      <c r="I185" s="108"/>
      <c r="J185" s="108"/>
      <c r="K185" s="106" t="str">
        <f>IF(INPUT!$E$17="NU",OUTPUT!$C$43,OUTPUT!$C$69)</f>
        <v>OPERATOR STATIE DE TRANSFER</v>
      </c>
      <c r="L185" s="108"/>
      <c r="M185" s="114">
        <f>IF(INPUT!E17="NU",OUTPUT!I59,OUTPUT!I81)</f>
        <v>0</v>
      </c>
      <c r="N185" s="108"/>
    </row>
    <row r="186" spans="2:14" outlineLevel="2" x14ac:dyDescent="0.2">
      <c r="B186" s="108"/>
      <c r="C186" s="108"/>
      <c r="D186" s="108"/>
      <c r="E186" s="108"/>
      <c r="F186" s="108"/>
      <c r="G186" s="108"/>
      <c r="H186" s="108"/>
      <c r="I186" s="108"/>
      <c r="J186" s="108"/>
      <c r="K186" s="107"/>
      <c r="L186" s="108"/>
      <c r="M186" s="108"/>
      <c r="N186" s="108"/>
    </row>
    <row r="187" spans="2:14" ht="25.5" outlineLevel="2" x14ac:dyDescent="0.2">
      <c r="B187" s="108"/>
      <c r="C187" s="108"/>
      <c r="D187" s="108"/>
      <c r="E187" s="108"/>
      <c r="F187" s="108"/>
      <c r="G187" s="108"/>
      <c r="H187" s="108"/>
      <c r="I187" s="108"/>
      <c r="J187" s="108"/>
      <c r="K187" s="106" t="str">
        <f>"OPERATOR"&amp;" "&amp;INPUT!$C$19</f>
        <v>OPERATOR STATIE DE SORTARE A DESEURILOR RECICLABILE COLECTATE SEPARAT</v>
      </c>
      <c r="L187" s="108"/>
      <c r="M187" s="114">
        <f>I99</f>
        <v>0</v>
      </c>
      <c r="N187" s="108"/>
    </row>
    <row r="188" spans="2:14" outlineLevel="2" x14ac:dyDescent="0.2">
      <c r="B188" s="108"/>
      <c r="C188" s="108"/>
      <c r="D188" s="108"/>
      <c r="E188" s="108"/>
      <c r="F188" s="108"/>
      <c r="G188" s="108"/>
      <c r="H188" s="108"/>
      <c r="I188" s="108"/>
      <c r="J188" s="108"/>
      <c r="K188" s="107"/>
      <c r="L188" s="108"/>
      <c r="M188" s="108"/>
      <c r="N188" s="108"/>
    </row>
    <row r="189" spans="2:14" ht="25.5" outlineLevel="2" x14ac:dyDescent="0.2">
      <c r="B189" s="108"/>
      <c r="C189" s="108"/>
      <c r="D189" s="108"/>
      <c r="E189" s="108"/>
      <c r="F189" s="108"/>
      <c r="G189" s="108"/>
      <c r="H189" s="108"/>
      <c r="I189" s="108"/>
      <c r="J189" s="108"/>
      <c r="K189" s="106" t="str">
        <f>"OPERATOR"&amp;" "&amp;INPUT!$C$22</f>
        <v>OPERATOR  STATIE DE COMPOSTARE A BIODESEURILOR COLECTATE SEPARAT</v>
      </c>
      <c r="L189" s="108"/>
      <c r="M189" s="114">
        <f>I117</f>
        <v>0</v>
      </c>
      <c r="N189" s="108"/>
    </row>
    <row r="190" spans="2:14" outlineLevel="2" x14ac:dyDescent="0.2">
      <c r="B190" s="108"/>
      <c r="C190" s="108"/>
      <c r="D190" s="108"/>
      <c r="E190" s="108"/>
      <c r="F190" s="108"/>
      <c r="G190" s="108"/>
      <c r="H190" s="108"/>
      <c r="I190" s="108"/>
      <c r="J190" s="108"/>
      <c r="K190" s="107"/>
      <c r="L190" s="108"/>
      <c r="M190" s="108"/>
      <c r="N190" s="108"/>
    </row>
    <row r="191" spans="2:14" ht="25.5" outlineLevel="2" x14ac:dyDescent="0.2">
      <c r="B191" s="108"/>
      <c r="C191" s="108"/>
      <c r="D191" s="108"/>
      <c r="E191" s="108"/>
      <c r="F191" s="108"/>
      <c r="G191" s="108"/>
      <c r="H191" s="108"/>
      <c r="I191" s="108"/>
      <c r="J191" s="108"/>
      <c r="K191" s="106" t="str">
        <f>"OPERATOR"&amp;" "&amp;INPUT!$C$25</f>
        <v>OPERATOR INSTALATIE DE DIGESTIE ANAEROBA A BIODESEURILOR COLECTATE SEPARAT</v>
      </c>
      <c r="L191" s="108"/>
      <c r="M191" s="114">
        <f>I131</f>
        <v>0</v>
      </c>
      <c r="N191" s="108"/>
    </row>
    <row r="192" spans="2:14" outlineLevel="2" x14ac:dyDescent="0.2">
      <c r="B192" s="108"/>
      <c r="C192" s="108"/>
      <c r="D192" s="108"/>
      <c r="E192" s="108"/>
      <c r="F192" s="108"/>
      <c r="G192" s="108"/>
      <c r="H192" s="108"/>
      <c r="I192" s="108"/>
      <c r="J192" s="108"/>
      <c r="K192" s="107"/>
      <c r="L192" s="108"/>
      <c r="M192" s="108"/>
      <c r="N192" s="108"/>
    </row>
    <row r="193" spans="2:14" ht="25.5" outlineLevel="2" x14ac:dyDescent="0.2">
      <c r="B193" s="108"/>
      <c r="C193" s="108"/>
      <c r="D193" s="108"/>
      <c r="E193" s="108"/>
      <c r="F193" s="108"/>
      <c r="G193" s="108"/>
      <c r="H193" s="108"/>
      <c r="I193" s="108"/>
      <c r="J193" s="108"/>
      <c r="K193" s="106" t="str">
        <f>"OPERATOR"&amp;" "&amp;INPUT!$C$28</f>
        <v>OPERATOR INSTALATIE TMB A DESEURILOR REZIDUALE</v>
      </c>
      <c r="L193" s="108"/>
      <c r="M193" s="114">
        <f>I149</f>
        <v>0</v>
      </c>
      <c r="N193" s="108"/>
    </row>
    <row r="194" spans="2:14" outlineLevel="2" x14ac:dyDescent="0.2">
      <c r="B194" s="108"/>
      <c r="C194" s="108"/>
      <c r="D194" s="108"/>
      <c r="E194" s="108"/>
      <c r="F194" s="108"/>
      <c r="G194" s="108"/>
      <c r="H194" s="108"/>
      <c r="I194" s="108"/>
      <c r="J194" s="108"/>
      <c r="K194" s="107"/>
      <c r="L194" s="108"/>
      <c r="M194" s="108"/>
      <c r="N194" s="108"/>
    </row>
    <row r="195" spans="2:14" ht="21.75" customHeight="1" outlineLevel="2" x14ac:dyDescent="0.2">
      <c r="B195" s="108"/>
      <c r="C195" s="108"/>
      <c r="D195" s="108"/>
      <c r="E195" s="108"/>
      <c r="F195" s="108"/>
      <c r="G195" s="108"/>
      <c r="H195" s="108"/>
      <c r="I195" s="108"/>
      <c r="J195" s="108"/>
      <c r="K195" s="106" t="str">
        <f>"OPERATOR"&amp;" "&amp;INPUT!$C$30</f>
        <v xml:space="preserve">OPERATOR INSTALATIE INTEGRATA </v>
      </c>
      <c r="L195" s="108"/>
      <c r="M195" s="114">
        <f>I167</f>
        <v>0</v>
      </c>
      <c r="N195" s="108"/>
    </row>
    <row r="196" spans="2:14" ht="14.25" customHeight="1" outlineLevel="2" x14ac:dyDescent="0.2">
      <c r="B196" s="108"/>
      <c r="C196" s="108"/>
      <c r="D196" s="108"/>
      <c r="E196" s="108"/>
      <c r="F196" s="108"/>
      <c r="G196" s="108"/>
      <c r="H196" s="108"/>
      <c r="I196" s="108"/>
      <c r="J196" s="108"/>
      <c r="K196" s="107"/>
      <c r="L196" s="108"/>
      <c r="M196" s="108"/>
      <c r="N196" s="108"/>
    </row>
    <row r="197" spans="2:14" outlineLevel="2" x14ac:dyDescent="0.2"/>
    <row r="198" spans="2:14" outlineLevel="2" x14ac:dyDescent="0.2">
      <c r="B198" s="108"/>
      <c r="C198" s="108"/>
      <c r="D198" s="108"/>
      <c r="E198" s="108"/>
      <c r="F198" s="108"/>
      <c r="G198" s="108"/>
      <c r="H198" s="108"/>
      <c r="I198" s="108"/>
      <c r="J198" s="108"/>
      <c r="K198" s="108"/>
      <c r="L198" s="108"/>
      <c r="M198" s="108"/>
      <c r="N198" s="108"/>
    </row>
    <row r="199" spans="2:14" ht="32.25" customHeight="1" outlineLevel="2" x14ac:dyDescent="0.2">
      <c r="B199" s="108"/>
      <c r="C199" s="175" t="s">
        <v>44</v>
      </c>
      <c r="D199" s="108"/>
      <c r="E199" s="115" t="s">
        <v>116</v>
      </c>
      <c r="F199" s="108"/>
      <c r="G199" s="115" t="s">
        <v>115</v>
      </c>
      <c r="H199" s="108"/>
      <c r="I199" s="115" t="s">
        <v>47</v>
      </c>
      <c r="J199" s="108"/>
      <c r="K199" s="108"/>
      <c r="L199" s="108"/>
      <c r="M199" s="108"/>
      <c r="N199" s="108"/>
    </row>
    <row r="200" spans="2:14" outlineLevel="2" x14ac:dyDescent="0.2">
      <c r="B200" s="108"/>
      <c r="C200" s="176"/>
      <c r="D200" s="108"/>
      <c r="E200" s="108"/>
      <c r="F200" s="108"/>
      <c r="G200" s="108"/>
      <c r="H200" s="108"/>
      <c r="I200" s="108"/>
      <c r="J200" s="108"/>
      <c r="K200" s="108"/>
      <c r="L200" s="108"/>
      <c r="M200" s="108"/>
      <c r="N200" s="108"/>
    </row>
    <row r="201" spans="2:14" ht="23.25" customHeight="1" outlineLevel="2" x14ac:dyDescent="0.2">
      <c r="B201" s="108"/>
      <c r="C201" s="177"/>
      <c r="D201" s="108"/>
      <c r="E201" s="114">
        <f>I183+I185</f>
        <v>0</v>
      </c>
      <c r="F201" s="108"/>
      <c r="G201" s="114">
        <f>M183+M185+M187+M189+M191+M193+M195</f>
        <v>0</v>
      </c>
      <c r="H201" s="108"/>
      <c r="I201" s="114" t="str">
        <f>IF(E201&lt;&gt;G201,"EROARE","OK")</f>
        <v>OK</v>
      </c>
      <c r="J201" s="108"/>
      <c r="K201" s="108"/>
      <c r="L201" s="108"/>
      <c r="M201" s="108"/>
      <c r="N201" s="108"/>
    </row>
    <row r="202" spans="2:14" outlineLevel="2" x14ac:dyDescent="0.2">
      <c r="B202" s="108"/>
      <c r="C202" s="108"/>
      <c r="D202" s="108"/>
      <c r="E202" s="108"/>
      <c r="F202" s="108"/>
      <c r="G202" s="108"/>
      <c r="H202" s="108"/>
      <c r="I202" s="108"/>
      <c r="J202" s="108"/>
      <c r="K202" s="108"/>
      <c r="L202" s="108"/>
      <c r="M202" s="108"/>
      <c r="N202" s="108"/>
    </row>
  </sheetData>
  <mergeCells count="16">
    <mergeCell ref="C3:C7"/>
    <mergeCell ref="C157:C159"/>
    <mergeCell ref="E3:E7"/>
    <mergeCell ref="G3:M3"/>
    <mergeCell ref="C63:C65"/>
    <mergeCell ref="G5:G7"/>
    <mergeCell ref="I5:I7"/>
    <mergeCell ref="K5:K7"/>
    <mergeCell ref="M5:M7"/>
    <mergeCell ref="C29:C37"/>
    <mergeCell ref="C199:C201"/>
    <mergeCell ref="C175:C177"/>
    <mergeCell ref="C121:C123"/>
    <mergeCell ref="C85:C87"/>
    <mergeCell ref="C103:C105"/>
    <mergeCell ref="C139:C141"/>
  </mergeCells>
  <conditionalFormatting sqref="E43">
    <cfRule type="expression" dxfId="63" priority="111">
      <formula>$E$43="Se aplica penalitati"</formula>
    </cfRule>
    <cfRule type="expression" dxfId="62" priority="110">
      <formula>$E$43="Nu se aplica penalitati"</formula>
    </cfRule>
  </conditionalFormatting>
  <conditionalFormatting sqref="E91">
    <cfRule type="expression" dxfId="61" priority="106">
      <formula>E91="Se aplica penalitati"</formula>
    </cfRule>
    <cfRule type="expression" dxfId="60" priority="105">
      <formula>E91="Nu se aplica penalitati"</formula>
    </cfRule>
    <cfRule type="expression" dxfId="59" priority="104">
      <formula>E91="Nu este cazul"</formula>
    </cfRule>
  </conditionalFormatting>
  <conditionalFormatting sqref="E109">
    <cfRule type="expression" dxfId="58" priority="103">
      <formula>E109="Se aplica penalitati"</formula>
    </cfRule>
    <cfRule type="expression" dxfId="57" priority="101">
      <formula>E109="Nu este cazul"</formula>
    </cfRule>
    <cfRule type="expression" dxfId="56" priority="102">
      <formula>E109="Nu se aplica penalitati"</formula>
    </cfRule>
  </conditionalFormatting>
  <conditionalFormatting sqref="E127">
    <cfRule type="expression" dxfId="55" priority="85">
      <formula>E127="Se aplica penalitati"</formula>
    </cfRule>
    <cfRule type="expression" dxfId="54" priority="84">
      <formula>E127="Nu se aplica penalitati"</formula>
    </cfRule>
    <cfRule type="expression" dxfId="53" priority="83">
      <formula>E127="Nu este cazul"</formula>
    </cfRule>
  </conditionalFormatting>
  <conditionalFormatting sqref="E145">
    <cfRule type="expression" dxfId="52" priority="80">
      <formula>E145="Nu este cazul"</formula>
    </cfRule>
    <cfRule type="expression" dxfId="51" priority="82">
      <formula>E145="Se aplica penalitati"</formula>
    </cfRule>
    <cfRule type="expression" dxfId="50" priority="81">
      <formula>E145="Nu se aplica penalitati"</formula>
    </cfRule>
  </conditionalFormatting>
  <conditionalFormatting sqref="E163">
    <cfRule type="expression" dxfId="49" priority="76">
      <formula>E163="Se aplica penalitati"</formula>
    </cfRule>
    <cfRule type="expression" dxfId="48" priority="75">
      <formula>E163="Nu se aplica penalitati"</formula>
    </cfRule>
    <cfRule type="expression" dxfId="47" priority="74">
      <formula>E163="Nu este cazul"</formula>
    </cfRule>
  </conditionalFormatting>
  <conditionalFormatting sqref="I13">
    <cfRule type="cellIs" dxfId="45" priority="12" operator="equal">
      <formula>0</formula>
    </cfRule>
  </conditionalFormatting>
  <conditionalFormatting sqref="I93 M93 I95 I97 I99">
    <cfRule type="expression" dxfId="31" priority="55">
      <formula>$E$91="Nu este cazul"</formula>
    </cfRule>
  </conditionalFormatting>
  <conditionalFormatting sqref="I111 M111 I113 I115 I117">
    <cfRule type="expression" dxfId="30" priority="54">
      <formula>$E$109="Nu este cazul"</formula>
    </cfRule>
  </conditionalFormatting>
  <conditionalFormatting sqref="I129">
    <cfRule type="expression" dxfId="29" priority="33">
      <formula>$E$127="Nu este cazul"</formula>
    </cfRule>
  </conditionalFormatting>
  <conditionalFormatting sqref="I131">
    <cfRule type="expression" dxfId="28" priority="34">
      <formula>$E$127="Nu este cazul"</formula>
    </cfRule>
  </conditionalFormatting>
  <conditionalFormatting sqref="I133">
    <cfRule type="expression" dxfId="27" priority="42">
      <formula>$E$127="Nu este cazul"</formula>
    </cfRule>
  </conditionalFormatting>
  <conditionalFormatting sqref="I135">
    <cfRule type="expression" dxfId="26" priority="35">
      <formula>$E$127="Nu este cazul"</formula>
    </cfRule>
  </conditionalFormatting>
  <conditionalFormatting sqref="I147 M147 I149">
    <cfRule type="expression" dxfId="25" priority="51">
      <formula>$E$145="Nu este cazul"</formula>
    </cfRule>
  </conditionalFormatting>
  <conditionalFormatting sqref="I165">
    <cfRule type="expression" dxfId="24" priority="49">
      <formula>$E$163="Nu este cazul"</formula>
    </cfRule>
  </conditionalFormatting>
  <conditionalFormatting sqref="I201">
    <cfRule type="cellIs" dxfId="23" priority="112" operator="equal">
      <formula>"EROARE"</formula>
    </cfRule>
  </conditionalFormatting>
  <conditionalFormatting sqref="M13">
    <cfRule type="cellIs" dxfId="22" priority="18" operator="equal">
      <formula>0</formula>
    </cfRule>
  </conditionalFormatting>
  <conditionalFormatting sqref="M15">
    <cfRule type="cellIs" dxfId="21" priority="1" operator="equal">
      <formula>0</formula>
    </cfRule>
  </conditionalFormatting>
  <conditionalFormatting sqref="M17">
    <cfRule type="cellIs" dxfId="20" priority="16" operator="equal">
      <formula>0</formula>
    </cfRule>
  </conditionalFormatting>
  <conditionalFormatting sqref="M19">
    <cfRule type="cellIs" dxfId="19" priority="14" operator="equal">
      <formula>0</formula>
    </cfRule>
  </conditionalFormatting>
  <conditionalFormatting sqref="M21">
    <cfRule type="cellIs" dxfId="18" priority="10" operator="equal">
      <formula>0</formula>
    </cfRule>
  </conditionalFormatting>
  <conditionalFormatting sqref="M23">
    <cfRule type="cellIs" dxfId="17" priority="8" operator="equal">
      <formula>0</formula>
    </cfRule>
  </conditionalFormatting>
  <conditionalFormatting sqref="M25">
    <cfRule type="cellIs" dxfId="16" priority="4" operator="equal">
      <formula>0</formula>
    </cfRule>
  </conditionalFormatting>
  <conditionalFormatting sqref="M129">
    <cfRule type="expression" dxfId="14" priority="32">
      <formula>$E$127="Nu este cazul"</formula>
    </cfRule>
  </conditionalFormatting>
  <conditionalFormatting sqref="M149">
    <cfRule type="expression" dxfId="13" priority="48">
      <formula>$E$145="Nu este cazul"</formula>
    </cfRule>
  </conditionalFormatting>
  <conditionalFormatting sqref="M151">
    <cfRule type="expression" dxfId="12" priority="47">
      <formula>$E$145="Nu este cazul"</formula>
    </cfRule>
  </conditionalFormatting>
  <conditionalFormatting sqref="M153">
    <cfRule type="expression" dxfId="11" priority="37">
      <formula>$E$145="Nu este cazul"</formula>
    </cfRule>
  </conditionalFormatting>
  <conditionalFormatting sqref="M165 I167">
    <cfRule type="expression" dxfId="10" priority="50">
      <formula>$E$163="Nu este cazul"</formula>
    </cfRule>
  </conditionalFormatting>
  <conditionalFormatting sqref="M167">
    <cfRule type="expression" dxfId="9" priority="44">
      <formula>$E$163="Nu este cazul"</formula>
    </cfRule>
  </conditionalFormatting>
  <conditionalFormatting sqref="M169">
    <cfRule type="expression" dxfId="8" priority="43">
      <formula>$E$163="Nu este cazul"</formula>
    </cfRule>
  </conditionalFormatting>
  <conditionalFormatting sqref="M171">
    <cfRule type="expression" dxfId="7" priority="30">
      <formula>$E$163="Nu este cazul"</formula>
    </cfRule>
  </conditionalFormatting>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13" id="{3F9800D3-7D33-4336-B705-7303461A3FBA}">
            <xm:f>INPUT!$E$5=0%</xm:f>
            <x14:dxf>
              <fill>
                <patternFill>
                  <bgColor theme="0" tint="-0.24994659260841701"/>
                </patternFill>
              </fill>
            </x14:dxf>
          </x14:cfRule>
          <xm:sqref>I13 M21 M23 M25 M15 M13 M17 M19</xm:sqref>
        </x14:conditionalFormatting>
        <x14:conditionalFormatting xmlns:xm="http://schemas.microsoft.com/office/excel/2006/main">
          <x14:cfRule type="expression" priority="60" id="{9603106F-CF78-43DD-B293-EA3D7497FCF0}">
            <xm:f>INPUT!$E$5=0%</xm:f>
            <x14:dxf>
              <fill>
                <patternFill>
                  <bgColor theme="0" tint="-0.24994659260841701"/>
                </patternFill>
              </fill>
            </x14:dxf>
          </x14:cfRule>
          <xm:sqref>I45 I93 I111 I147 I165</xm:sqref>
        </x14:conditionalFormatting>
        <x14:conditionalFormatting xmlns:xm="http://schemas.microsoft.com/office/excel/2006/main">
          <x14:cfRule type="expression" priority="62" id="{CF46A6F9-B1F5-4CE4-A23E-22DA0E0D4FD1}">
            <xm:f>INPUT!$E$17="NU"</xm:f>
            <x14:dxf>
              <fill>
                <patternFill>
                  <bgColor theme="0" tint="-0.24994659260841701"/>
                </patternFill>
              </fill>
            </x14:dxf>
          </x14:cfRule>
          <x14:cfRule type="expression" priority="63" id="{0D6D85F2-C582-454F-B9ED-56D597A68D88}">
            <xm:f>INPUT!$E$17="DA"</xm:f>
            <x14:dxf>
              <fill>
                <patternFill>
                  <fgColor rgb="FFC2F6D2"/>
                  <bgColor rgb="FFC2F6D2"/>
                </patternFill>
              </fill>
            </x14:dxf>
          </x14:cfRule>
          <xm:sqref>I47</xm:sqref>
        </x14:conditionalFormatting>
        <x14:conditionalFormatting xmlns:xm="http://schemas.microsoft.com/office/excel/2006/main">
          <x14:cfRule type="expression" priority="73" id="{0444DB90-0434-4873-B659-FE41D2D0428F}">
            <xm:f>INPUT!$E$17="NU"</xm:f>
            <x14:dxf>
              <fill>
                <patternFill>
                  <bgColor rgb="FFC2F6D2"/>
                </patternFill>
              </fill>
            </x14:dxf>
          </x14:cfRule>
          <x14:cfRule type="expression" priority="72" id="{91C34516-72B9-4157-8E84-54C651CC21AE}">
            <xm:f>INPUT!$E$17="DA"</xm:f>
            <x14:dxf>
              <fill>
                <patternFill>
                  <bgColor theme="0" tint="-0.24994659260841701"/>
                </patternFill>
              </fill>
            </x14:dxf>
          </x14:cfRule>
          <xm:sqref>I49 I51 I53 I55 I57 I59</xm:sqref>
        </x14:conditionalFormatting>
        <x14:conditionalFormatting xmlns:xm="http://schemas.microsoft.com/office/excel/2006/main">
          <x14:cfRule type="expression" priority="65" id="{C25019B6-D291-40AC-9F97-085139DA4E12}">
            <xm:f>INPUT!$E$22="NU"</xm:f>
            <x14:dxf>
              <fill>
                <patternFill>
                  <bgColor theme="0" tint="-0.24994659260841701"/>
                </patternFill>
              </fill>
            </x14:dxf>
          </x14:cfRule>
          <xm:sqref>I51</xm:sqref>
        </x14:conditionalFormatting>
        <x14:conditionalFormatting xmlns:xm="http://schemas.microsoft.com/office/excel/2006/main">
          <x14:cfRule type="expression" priority="29" id="{2B9CD019-6F08-4BD9-9E85-6988B00B97DD}">
            <xm:f>INPUT!$E$22="NU"</xm:f>
            <x14:dxf>
              <fill>
                <patternFill>
                  <bgColor theme="0" tint="-0.24994659260841701"/>
                </patternFill>
              </fill>
            </x14:dxf>
          </x14:cfRule>
          <x14:cfRule type="expression" priority="66" id="{5CD323D0-7823-49CE-BA04-D14001D66510}">
            <xm:f>INPUT!$E$25="NU"</xm:f>
            <x14:dxf>
              <fill>
                <patternFill>
                  <bgColor theme="0" tint="-0.24994659260841701"/>
                </patternFill>
              </fill>
            </x14:dxf>
          </x14:cfRule>
          <xm:sqref>I53</xm:sqref>
        </x14:conditionalFormatting>
        <x14:conditionalFormatting xmlns:xm="http://schemas.microsoft.com/office/excel/2006/main">
          <x14:cfRule type="expression" priority="67" id="{10EAF3B3-2D4B-4636-B8DB-70223062DB2D}">
            <xm:f>INPUT!$E$28="NU"</xm:f>
            <x14:dxf>
              <fill>
                <patternFill>
                  <bgColor theme="0" tint="-0.24994659260841701"/>
                </patternFill>
              </fill>
            </x14:dxf>
          </x14:cfRule>
          <xm:sqref>I55</xm:sqref>
        </x14:conditionalFormatting>
        <x14:conditionalFormatting xmlns:xm="http://schemas.microsoft.com/office/excel/2006/main">
          <x14:cfRule type="expression" priority="69" id="{8BC733DF-BDCC-4DB9-8BB3-D53BBAA4D2CA}">
            <xm:f>INPUT!$E$30="NU"</xm:f>
            <x14:dxf>
              <fill>
                <patternFill>
                  <bgColor theme="0" tint="-0.24994659260841701"/>
                </patternFill>
              </fill>
            </x14:dxf>
          </x14:cfRule>
          <xm:sqref>I57</xm:sqref>
        </x14:conditionalFormatting>
        <x14:conditionalFormatting xmlns:xm="http://schemas.microsoft.com/office/excel/2006/main">
          <x14:cfRule type="expression" priority="59" id="{BAB41C7A-4DD0-45AB-B1F2-472067D58EBD}">
            <xm:f>INPUT!$E$6=0%</xm:f>
            <x14:dxf>
              <fill>
                <patternFill>
                  <bgColor theme="0" tint="-0.24994659260841701"/>
                </patternFill>
              </fill>
            </x14:dxf>
          </x14:cfRule>
          <xm:sqref>I59</xm:sqref>
        </x14:conditionalFormatting>
        <x14:conditionalFormatting xmlns:xm="http://schemas.microsoft.com/office/excel/2006/main">
          <x14:cfRule type="expression" priority="70" id="{12F9EAC8-5288-41C1-B74E-1DE035D75DA1}">
            <xm:f>INPUT!$E$17="NU"</xm:f>
            <x14:dxf>
              <fill>
                <patternFill>
                  <bgColor theme="0" tint="-0.24994659260841701"/>
                </patternFill>
              </fill>
            </x14:dxf>
          </x14:cfRule>
          <x14:cfRule type="expression" priority="71" id="{9E7A9EA1-92E5-4019-9C7B-B16ABD034DB2}">
            <xm:f>INPUT!$E$17="DA"</xm:f>
            <x14:dxf>
              <fill>
                <patternFill>
                  <bgColor rgb="FFC2F6D2"/>
                </patternFill>
              </fill>
            </x14:dxf>
          </x14:cfRule>
          <xm:sqref>I71 M71 I73 I75 I77 I79 I81</xm:sqref>
        </x14:conditionalFormatting>
        <x14:conditionalFormatting xmlns:xm="http://schemas.microsoft.com/office/excel/2006/main">
          <x14:cfRule type="expression" priority="61" id="{475347EE-9F52-4D9E-8A28-D466DDC19B56}">
            <xm:f>INPUT!$E$6=0%</xm:f>
            <x14:dxf>
              <fill>
                <patternFill>
                  <bgColor theme="0" tint="-0.24994659260841701"/>
                </patternFill>
              </fill>
            </x14:dxf>
          </x14:cfRule>
          <xm:sqref>M45</xm:sqref>
        </x14:conditionalFormatting>
        <x14:conditionalFormatting xmlns:xm="http://schemas.microsoft.com/office/excel/2006/main">
          <x14:cfRule type="expression" priority="57" id="{7EAFECF8-4D73-423D-9B29-B73BA5AA29D2}">
            <xm:f>INPUT!$E$5=0%</xm:f>
            <x14:dxf>
              <fill>
                <patternFill>
                  <bgColor theme="0" tint="-0.24994659260841701"/>
                </patternFill>
              </fill>
            </x14:dxf>
          </x14:cfRule>
          <xm:sqref>M183</xm:sqref>
        </x14:conditionalFormatting>
        <x14:conditionalFormatting xmlns:xm="http://schemas.microsoft.com/office/excel/2006/main">
          <x14:cfRule type="expression" priority="58" id="{ECDDD264-E60B-4FF7-A6E3-EB19448F06EB}">
            <xm:f>INPUT!$E$6=0%</xm:f>
            <x14:dxf>
              <fill>
                <patternFill>
                  <bgColor theme="0" tint="-0.24994659260841701"/>
                </patternFill>
              </fill>
            </x14:dxf>
          </x14:cfRule>
          <xm:sqref>M185 M187 M189 M191 M193 M195</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28E750-9994-41FA-8A29-E26F575FFB51}">
  <dimension ref="A2:F26"/>
  <sheetViews>
    <sheetView workbookViewId="0">
      <selection activeCell="E22" sqref="E22"/>
    </sheetView>
  </sheetViews>
  <sheetFormatPr defaultColWidth="9.140625" defaultRowHeight="12" x14ac:dyDescent="0.2"/>
  <cols>
    <col min="1" max="1" width="5" style="56" customWidth="1"/>
    <col min="2" max="2" width="9.140625" style="56"/>
    <col min="3" max="3" width="14.85546875" style="56" customWidth="1"/>
    <col min="4" max="4" width="50.28515625" style="57" customWidth="1"/>
    <col min="5" max="5" width="63.85546875" style="56" customWidth="1"/>
    <col min="6" max="6" width="3.85546875" style="56" customWidth="1"/>
    <col min="7" max="16384" width="9.140625" style="56"/>
  </cols>
  <sheetData>
    <row r="2" spans="1:6" ht="15" x14ac:dyDescent="0.25">
      <c r="A2" s="15"/>
      <c r="B2" s="15"/>
      <c r="C2" s="15"/>
      <c r="D2" s="15"/>
      <c r="E2" s="15"/>
      <c r="F2" s="15"/>
    </row>
    <row r="3" spans="1:6" s="57" customFormat="1" ht="15.75" thickBot="1" x14ac:dyDescent="0.3">
      <c r="A3" s="15"/>
      <c r="B3" s="58" t="s">
        <v>74</v>
      </c>
      <c r="C3" s="58" t="s">
        <v>72</v>
      </c>
      <c r="D3" s="58" t="s">
        <v>73</v>
      </c>
      <c r="E3" s="58" t="s">
        <v>79</v>
      </c>
      <c r="F3" s="15"/>
    </row>
    <row r="4" spans="1:6" ht="36" x14ac:dyDescent="0.25">
      <c r="A4" s="15"/>
      <c r="B4" s="191">
        <v>1</v>
      </c>
      <c r="C4" s="188">
        <v>44908</v>
      </c>
      <c r="D4" s="60" t="s">
        <v>75</v>
      </c>
      <c r="E4" s="66" t="s">
        <v>76</v>
      </c>
      <c r="F4" s="15"/>
    </row>
    <row r="5" spans="1:6" ht="48" x14ac:dyDescent="0.25">
      <c r="A5" s="15"/>
      <c r="B5" s="192"/>
      <c r="C5" s="189"/>
      <c r="D5" s="69" t="s">
        <v>78</v>
      </c>
      <c r="E5" s="70" t="s">
        <v>77</v>
      </c>
      <c r="F5" s="15"/>
    </row>
    <row r="6" spans="1:6" ht="15" x14ac:dyDescent="0.25">
      <c r="A6" s="15"/>
      <c r="B6" s="192"/>
      <c r="C6" s="189"/>
      <c r="D6" s="194" t="s">
        <v>81</v>
      </c>
      <c r="E6" s="72" t="s">
        <v>80</v>
      </c>
      <c r="F6" s="15"/>
    </row>
    <row r="7" spans="1:6" ht="15" x14ac:dyDescent="0.25">
      <c r="A7" s="15"/>
      <c r="B7" s="193"/>
      <c r="C7" s="190"/>
      <c r="D7" s="195"/>
      <c r="E7" s="73" t="s">
        <v>82</v>
      </c>
      <c r="F7" s="15"/>
    </row>
    <row r="8" spans="1:6" ht="15" x14ac:dyDescent="0.25">
      <c r="A8" s="15"/>
      <c r="B8" s="76">
        <v>2</v>
      </c>
      <c r="C8" s="77">
        <v>44924</v>
      </c>
      <c r="D8" s="78" t="s">
        <v>91</v>
      </c>
      <c r="E8" s="70" t="s">
        <v>92</v>
      </c>
      <c r="F8" s="15"/>
    </row>
    <row r="9" spans="1:6" ht="15" x14ac:dyDescent="0.25">
      <c r="A9" s="15"/>
      <c r="B9" s="71"/>
      <c r="C9" s="67"/>
      <c r="E9" s="68"/>
      <c r="F9" s="15"/>
    </row>
    <row r="10" spans="1:6" ht="15" x14ac:dyDescent="0.25">
      <c r="A10" s="15"/>
      <c r="B10" s="71"/>
      <c r="C10" s="67"/>
      <c r="E10" s="68"/>
      <c r="F10" s="15"/>
    </row>
    <row r="11" spans="1:6" ht="15" x14ac:dyDescent="0.25">
      <c r="A11" s="15"/>
      <c r="B11" s="71"/>
      <c r="C11" s="67"/>
      <c r="E11" s="68"/>
      <c r="F11" s="15"/>
    </row>
    <row r="12" spans="1:6" ht="15" x14ac:dyDescent="0.25">
      <c r="A12" s="15"/>
      <c r="B12" s="71"/>
      <c r="C12" s="67"/>
      <c r="E12" s="68"/>
      <c r="F12" s="15"/>
    </row>
    <row r="13" spans="1:6" ht="15" x14ac:dyDescent="0.25">
      <c r="A13" s="15"/>
      <c r="B13" s="71"/>
      <c r="C13" s="67"/>
      <c r="E13" s="68"/>
      <c r="F13" s="15"/>
    </row>
    <row r="14" spans="1:6" ht="15" x14ac:dyDescent="0.25">
      <c r="A14" s="15"/>
      <c r="B14" s="71"/>
      <c r="C14" s="67"/>
      <c r="E14" s="68"/>
      <c r="F14" s="15"/>
    </row>
    <row r="15" spans="1:6" ht="15" x14ac:dyDescent="0.25">
      <c r="A15" s="15"/>
      <c r="B15" s="61"/>
      <c r="C15" s="63"/>
      <c r="D15" s="59"/>
      <c r="E15" s="62"/>
      <c r="F15" s="15"/>
    </row>
    <row r="16" spans="1:6" ht="15" x14ac:dyDescent="0.25">
      <c r="A16" s="15"/>
      <c r="B16" s="61"/>
      <c r="C16" s="63"/>
      <c r="D16" s="59"/>
      <c r="E16" s="62"/>
      <c r="F16" s="15"/>
    </row>
    <row r="17" spans="1:6" ht="15" x14ac:dyDescent="0.25">
      <c r="A17" s="15"/>
      <c r="B17" s="15"/>
      <c r="C17" s="15"/>
      <c r="D17" s="15"/>
      <c r="E17" s="15"/>
      <c r="F17" s="15"/>
    </row>
    <row r="18" spans="1:6" x14ac:dyDescent="0.2">
      <c r="C18" s="64"/>
    </row>
    <row r="19" spans="1:6" x14ac:dyDescent="0.2">
      <c r="C19" s="64"/>
    </row>
    <row r="20" spans="1:6" x14ac:dyDescent="0.2">
      <c r="C20" s="64"/>
    </row>
    <row r="21" spans="1:6" x14ac:dyDescent="0.2">
      <c r="C21" s="64"/>
    </row>
    <row r="22" spans="1:6" x14ac:dyDescent="0.2">
      <c r="C22" s="64"/>
    </row>
    <row r="23" spans="1:6" x14ac:dyDescent="0.2">
      <c r="C23" s="64"/>
    </row>
    <row r="24" spans="1:6" x14ac:dyDescent="0.2">
      <c r="C24" s="64"/>
    </row>
    <row r="25" spans="1:6" x14ac:dyDescent="0.2">
      <c r="C25" s="64"/>
    </row>
    <row r="26" spans="1:6" x14ac:dyDescent="0.2">
      <c r="C26" s="64"/>
    </row>
  </sheetData>
  <mergeCells count="3">
    <mergeCell ref="C4:C7"/>
    <mergeCell ref="B4:B7"/>
    <mergeCell ref="D6:D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2E9292-687A-42CA-8DB2-13B240FB65D0}">
  <dimension ref="C2:AE57"/>
  <sheetViews>
    <sheetView topLeftCell="A46" zoomScale="76" zoomScaleNormal="76" workbookViewId="0">
      <selection activeCell="D84" sqref="D84"/>
    </sheetView>
  </sheetViews>
  <sheetFormatPr defaultColWidth="9.140625" defaultRowHeight="15" x14ac:dyDescent="0.25"/>
  <cols>
    <col min="1" max="1" width="5.7109375" style="6" customWidth="1"/>
    <col min="2" max="2" width="6.140625" style="6" customWidth="1"/>
    <col min="3" max="3" width="3.85546875" style="6" customWidth="1"/>
    <col min="4" max="4" width="15.42578125" style="6" customWidth="1"/>
    <col min="5" max="24" width="9.140625" style="6"/>
    <col min="25" max="25" width="7.5703125" style="6" customWidth="1"/>
    <col min="26" max="26" width="14.140625" style="6" customWidth="1"/>
    <col min="27" max="27" width="8" style="6" customWidth="1"/>
    <col min="28" max="28" width="9.140625" style="6"/>
    <col min="29" max="29" width="9.7109375" style="6" customWidth="1"/>
    <col min="30" max="30" width="9.85546875" style="6" customWidth="1"/>
    <col min="31" max="16384" width="9.140625" style="6"/>
  </cols>
  <sheetData>
    <row r="2" spans="3:30" x14ac:dyDescent="0.25">
      <c r="C2" s="2"/>
      <c r="D2" s="2"/>
      <c r="E2" s="2"/>
      <c r="F2" s="2"/>
      <c r="G2" s="2"/>
      <c r="H2" s="2"/>
      <c r="I2" s="2"/>
      <c r="J2" s="2"/>
      <c r="K2" s="2"/>
      <c r="L2" s="2"/>
      <c r="M2" s="2"/>
      <c r="N2" s="2"/>
      <c r="O2" s="2"/>
      <c r="P2" s="2"/>
      <c r="Q2" s="2"/>
      <c r="R2" s="2"/>
      <c r="S2" s="2"/>
      <c r="T2" s="2"/>
      <c r="U2" s="2"/>
      <c r="V2" s="2"/>
      <c r="W2" s="2"/>
      <c r="X2" s="2"/>
      <c r="Y2" s="2"/>
      <c r="Z2" s="2"/>
      <c r="AA2" s="2"/>
      <c r="AB2" s="2"/>
      <c r="AC2" s="2"/>
      <c r="AD2" s="2"/>
    </row>
    <row r="3" spans="3:30" x14ac:dyDescent="0.25">
      <c r="C3" s="2"/>
      <c r="D3" s="1"/>
      <c r="E3" s="1"/>
      <c r="F3" s="1"/>
      <c r="G3" s="1"/>
      <c r="H3" s="1"/>
      <c r="I3" s="1"/>
      <c r="J3" s="1"/>
      <c r="K3" s="1"/>
      <c r="L3" s="1"/>
      <c r="M3" s="1"/>
      <c r="N3" s="1"/>
      <c r="O3" s="1"/>
      <c r="P3" s="1"/>
      <c r="Q3" s="1"/>
      <c r="R3" s="1"/>
      <c r="S3" s="1"/>
      <c r="T3" s="1"/>
      <c r="U3" s="1"/>
      <c r="V3" s="1"/>
      <c r="W3" s="1"/>
      <c r="X3" s="1"/>
      <c r="Y3" s="1"/>
      <c r="Z3" s="1"/>
      <c r="AA3" s="1"/>
      <c r="AB3" s="1"/>
      <c r="AC3" s="1"/>
      <c r="AD3" s="2"/>
    </row>
    <row r="4" spans="3:30" x14ac:dyDescent="0.25">
      <c r="C4" s="2"/>
      <c r="D4" s="1"/>
      <c r="E4" s="1"/>
      <c r="F4" s="1"/>
      <c r="G4" s="1"/>
      <c r="H4" s="1"/>
      <c r="I4" s="1"/>
      <c r="J4" s="1"/>
      <c r="K4" s="1"/>
      <c r="L4" s="1"/>
      <c r="M4" s="1"/>
      <c r="N4" s="1"/>
      <c r="O4" s="1"/>
      <c r="P4" s="1"/>
      <c r="Q4" s="1"/>
      <c r="R4" s="1"/>
      <c r="S4" s="1"/>
      <c r="T4" s="1"/>
      <c r="U4" s="1"/>
      <c r="V4" s="1"/>
      <c r="W4" s="1"/>
      <c r="X4" s="1"/>
      <c r="Y4" s="1"/>
      <c r="Z4" s="1"/>
      <c r="AA4" s="1"/>
      <c r="AB4" s="1"/>
      <c r="AC4" s="1"/>
      <c r="AD4" s="2"/>
    </row>
    <row r="5" spans="3:30" x14ac:dyDescent="0.25">
      <c r="C5" s="2"/>
      <c r="D5" s="1"/>
      <c r="E5" s="1"/>
      <c r="F5" s="1"/>
      <c r="G5" s="1"/>
      <c r="H5" s="1"/>
      <c r="I5" s="1"/>
      <c r="J5" s="1"/>
      <c r="K5" s="1"/>
      <c r="L5" s="1"/>
      <c r="M5" s="1"/>
      <c r="N5" s="1"/>
      <c r="O5" s="1"/>
      <c r="P5" s="1"/>
      <c r="Q5" s="1"/>
      <c r="R5" s="1"/>
      <c r="S5" s="1"/>
      <c r="T5" s="1"/>
      <c r="U5" s="1"/>
      <c r="V5" s="1"/>
      <c r="W5" s="1"/>
      <c r="X5" s="1"/>
      <c r="Y5" s="1"/>
      <c r="Z5" s="1"/>
      <c r="AA5" s="1"/>
      <c r="AB5" s="1"/>
      <c r="AC5" s="1"/>
      <c r="AD5" s="2"/>
    </row>
    <row r="6" spans="3:30" x14ac:dyDescent="0.25">
      <c r="C6" s="2"/>
      <c r="D6" s="1"/>
      <c r="E6" s="1"/>
      <c r="F6" s="1"/>
      <c r="G6" s="1"/>
      <c r="H6" s="1"/>
      <c r="I6" s="1"/>
      <c r="J6" s="1"/>
      <c r="K6" s="1"/>
      <c r="L6" s="1"/>
      <c r="M6" s="1"/>
      <c r="N6" s="1"/>
      <c r="O6" s="1"/>
      <c r="P6" s="1"/>
      <c r="Q6" s="1"/>
      <c r="R6" s="1"/>
      <c r="S6" s="1"/>
      <c r="T6" s="1"/>
      <c r="U6" s="1"/>
      <c r="V6" s="1"/>
      <c r="W6" s="1"/>
      <c r="X6" s="1"/>
      <c r="Y6" s="1"/>
      <c r="Z6" s="1"/>
      <c r="AA6" s="1"/>
      <c r="AB6" s="1"/>
      <c r="AC6" s="1"/>
      <c r="AD6" s="2"/>
    </row>
    <row r="7" spans="3:30" x14ac:dyDescent="0.25">
      <c r="C7" s="2"/>
      <c r="D7" s="1"/>
      <c r="E7" s="1"/>
      <c r="F7" s="1"/>
      <c r="G7" s="1"/>
      <c r="H7" s="1"/>
      <c r="I7" s="1"/>
      <c r="J7" s="1"/>
      <c r="K7" s="1"/>
      <c r="L7" s="1"/>
      <c r="M7" s="1"/>
      <c r="N7" s="1"/>
      <c r="O7" s="1"/>
      <c r="P7" s="1"/>
      <c r="Q7" s="1"/>
      <c r="R7" s="1"/>
      <c r="S7" s="1"/>
      <c r="T7" s="1"/>
      <c r="U7" s="1"/>
      <c r="V7" s="1"/>
      <c r="W7" s="1"/>
      <c r="X7" s="1"/>
      <c r="Y7" s="1"/>
      <c r="Z7" s="1"/>
      <c r="AA7" s="1"/>
      <c r="AB7" s="1"/>
      <c r="AC7" s="1"/>
      <c r="AD7" s="2"/>
    </row>
    <row r="8" spans="3:30" x14ac:dyDescent="0.25">
      <c r="C8" s="2"/>
      <c r="D8" s="1"/>
      <c r="E8" s="1"/>
      <c r="F8" s="1"/>
      <c r="G8" s="1"/>
      <c r="H8" s="1"/>
      <c r="I8" s="1"/>
      <c r="J8" s="1"/>
      <c r="K8" s="1"/>
      <c r="L8" s="1"/>
      <c r="M8" s="1"/>
      <c r="N8" s="1"/>
      <c r="O8" s="1"/>
      <c r="P8" s="1"/>
      <c r="Q8" s="1"/>
      <c r="R8" s="1"/>
      <c r="S8" s="1"/>
      <c r="T8" s="1"/>
      <c r="U8" s="1"/>
      <c r="V8" s="1"/>
      <c r="W8" s="1"/>
      <c r="X8" s="1"/>
      <c r="Y8" s="1"/>
      <c r="Z8" s="1"/>
      <c r="AA8" s="1"/>
      <c r="AB8" s="1"/>
      <c r="AC8" s="1"/>
      <c r="AD8" s="2"/>
    </row>
    <row r="9" spans="3:30" x14ac:dyDescent="0.25">
      <c r="C9" s="2"/>
      <c r="D9" s="1"/>
      <c r="E9" s="1"/>
      <c r="F9" s="1"/>
      <c r="G9" s="1"/>
      <c r="H9" s="1"/>
      <c r="I9" s="1"/>
      <c r="J9" s="1"/>
      <c r="K9" s="1"/>
      <c r="L9" s="1"/>
      <c r="M9" s="1"/>
      <c r="N9" s="1"/>
      <c r="O9" s="1"/>
      <c r="P9" s="1"/>
      <c r="Q9" s="1"/>
      <c r="R9" s="1"/>
      <c r="S9" s="1"/>
      <c r="T9" s="1"/>
      <c r="U9" s="1"/>
      <c r="V9" s="1"/>
      <c r="W9" s="1"/>
      <c r="X9" s="1"/>
      <c r="Y9" s="1"/>
      <c r="Z9" s="1"/>
      <c r="AA9" s="1"/>
      <c r="AB9" s="1"/>
      <c r="AC9" s="1"/>
      <c r="AD9" s="2"/>
    </row>
    <row r="10" spans="3:30" x14ac:dyDescent="0.25">
      <c r="C10" s="2"/>
      <c r="D10" s="1"/>
      <c r="E10" s="1"/>
      <c r="F10" s="1"/>
      <c r="G10" s="1"/>
      <c r="H10" s="1"/>
      <c r="I10" s="1"/>
      <c r="J10" s="1"/>
      <c r="K10" s="1"/>
      <c r="L10" s="1"/>
      <c r="M10" s="1"/>
      <c r="N10" s="1"/>
      <c r="O10" s="1"/>
      <c r="P10" s="1"/>
      <c r="Q10" s="1"/>
      <c r="R10" s="1"/>
      <c r="S10" s="1"/>
      <c r="T10" s="1"/>
      <c r="U10" s="1"/>
      <c r="V10" s="1"/>
      <c r="W10" s="1"/>
      <c r="X10" s="1"/>
      <c r="Y10" s="1"/>
      <c r="Z10" s="1"/>
      <c r="AA10" s="1"/>
      <c r="AB10" s="1"/>
      <c r="AC10" s="1"/>
      <c r="AD10" s="2"/>
    </row>
    <row r="11" spans="3:30" x14ac:dyDescent="0.25">
      <c r="C11" s="2"/>
      <c r="D11" s="1"/>
      <c r="E11" s="1"/>
      <c r="F11" s="1"/>
      <c r="G11" s="1"/>
      <c r="H11" s="1"/>
      <c r="I11" s="1"/>
      <c r="J11" s="1"/>
      <c r="K11" s="1"/>
      <c r="L11" s="1"/>
      <c r="M11" s="1"/>
      <c r="N11" s="1"/>
      <c r="O11" s="1"/>
      <c r="P11" s="1"/>
      <c r="Q11" s="1"/>
      <c r="R11" s="1"/>
      <c r="S11" s="1"/>
      <c r="T11" s="1"/>
      <c r="U11" s="1"/>
      <c r="V11" s="1"/>
      <c r="W11" s="1"/>
      <c r="X11" s="1"/>
      <c r="Y11" s="1"/>
      <c r="Z11" s="1"/>
      <c r="AA11" s="1"/>
      <c r="AB11" s="1"/>
      <c r="AC11" s="1"/>
      <c r="AD11" s="2"/>
    </row>
    <row r="12" spans="3:30" x14ac:dyDescent="0.25">
      <c r="C12" s="2"/>
      <c r="D12" s="1"/>
      <c r="E12" s="1"/>
      <c r="F12" s="1"/>
      <c r="G12" s="1"/>
      <c r="H12" s="1"/>
      <c r="I12" s="1"/>
      <c r="J12" s="1"/>
      <c r="K12" s="1"/>
      <c r="L12" s="1"/>
      <c r="M12" s="1"/>
      <c r="N12" s="1"/>
      <c r="O12" s="1"/>
      <c r="P12" s="1"/>
      <c r="Q12" s="1"/>
      <c r="R12" s="1"/>
      <c r="S12" s="1"/>
      <c r="T12" s="1"/>
      <c r="U12" s="1"/>
      <c r="V12" s="1"/>
      <c r="W12" s="1"/>
      <c r="X12" s="1"/>
      <c r="Y12" s="1"/>
      <c r="Z12" s="1"/>
      <c r="AA12" s="1"/>
      <c r="AB12" s="1"/>
      <c r="AC12" s="1"/>
      <c r="AD12" s="2"/>
    </row>
    <row r="13" spans="3:30" x14ac:dyDescent="0.25">
      <c r="C13" s="2"/>
      <c r="D13" s="1"/>
      <c r="E13" s="1"/>
      <c r="F13" s="1"/>
      <c r="G13" s="1"/>
      <c r="H13" s="1"/>
      <c r="I13" s="1"/>
      <c r="J13" s="1"/>
      <c r="K13" s="1"/>
      <c r="L13" s="1"/>
      <c r="M13" s="1"/>
      <c r="N13" s="1"/>
      <c r="O13" s="1"/>
      <c r="P13" s="1"/>
      <c r="Q13" s="1"/>
      <c r="R13" s="1"/>
      <c r="S13" s="1"/>
      <c r="T13" s="1"/>
      <c r="U13" s="1"/>
      <c r="V13" s="1"/>
      <c r="W13" s="1"/>
      <c r="X13" s="1"/>
      <c r="Y13" s="1"/>
      <c r="Z13" s="1"/>
      <c r="AA13" s="1"/>
      <c r="AB13" s="1"/>
      <c r="AC13" s="1"/>
      <c r="AD13" s="2"/>
    </row>
    <row r="14" spans="3:30" x14ac:dyDescent="0.25">
      <c r="C14" s="2"/>
      <c r="D14" s="1"/>
      <c r="E14" s="1"/>
      <c r="F14" s="1"/>
      <c r="G14" s="1"/>
      <c r="H14" s="1"/>
      <c r="I14" s="1"/>
      <c r="J14" s="1"/>
      <c r="K14" s="1"/>
      <c r="L14" s="1"/>
      <c r="M14" s="1"/>
      <c r="N14" s="1"/>
      <c r="O14" s="1"/>
      <c r="P14" s="1"/>
      <c r="Q14" s="1"/>
      <c r="R14" s="1"/>
      <c r="S14" s="1"/>
      <c r="T14" s="1"/>
      <c r="U14" s="1"/>
      <c r="V14" s="1"/>
      <c r="W14" s="1"/>
      <c r="X14" s="1"/>
      <c r="Y14" s="1"/>
      <c r="Z14" s="1"/>
      <c r="AA14" s="1"/>
      <c r="AB14" s="1"/>
      <c r="AC14" s="1"/>
      <c r="AD14" s="2"/>
    </row>
    <row r="15" spans="3:30" x14ac:dyDescent="0.25">
      <c r="C15" s="2"/>
      <c r="D15" s="1"/>
      <c r="E15" s="1"/>
      <c r="F15" s="1"/>
      <c r="G15" s="1"/>
      <c r="H15" s="1"/>
      <c r="I15" s="1"/>
      <c r="J15" s="1"/>
      <c r="K15" s="1"/>
      <c r="L15" s="1"/>
      <c r="M15" s="1"/>
      <c r="N15" s="1"/>
      <c r="O15" s="1"/>
      <c r="P15" s="1"/>
      <c r="Q15" s="1"/>
      <c r="R15" s="1"/>
      <c r="S15" s="1"/>
      <c r="T15" s="1"/>
      <c r="U15" s="1"/>
      <c r="V15" s="1"/>
      <c r="W15" s="1"/>
      <c r="X15" s="1"/>
      <c r="Y15" s="1"/>
      <c r="Z15" s="1"/>
      <c r="AA15" s="1"/>
      <c r="AB15" s="1"/>
      <c r="AC15" s="1"/>
      <c r="AD15" s="2"/>
    </row>
    <row r="16" spans="3:30" x14ac:dyDescent="0.25">
      <c r="C16" s="2"/>
      <c r="D16" s="1"/>
      <c r="E16" s="1"/>
      <c r="F16" s="1"/>
      <c r="G16" s="1"/>
      <c r="H16" s="1"/>
      <c r="I16" s="1"/>
      <c r="J16" s="1"/>
      <c r="K16" s="1"/>
      <c r="L16" s="1"/>
      <c r="M16" s="1"/>
      <c r="N16" s="1"/>
      <c r="O16" s="1"/>
      <c r="P16" s="1"/>
      <c r="Q16" s="1"/>
      <c r="R16" s="1"/>
      <c r="S16" s="1"/>
      <c r="T16" s="1"/>
      <c r="U16" s="1"/>
      <c r="V16" s="1"/>
      <c r="W16" s="1"/>
      <c r="X16" s="1"/>
      <c r="Y16" s="1"/>
      <c r="Z16" s="1"/>
      <c r="AA16" s="1"/>
      <c r="AB16" s="1"/>
      <c r="AC16" s="1"/>
      <c r="AD16" s="2"/>
    </row>
    <row r="17" spans="3:31" x14ac:dyDescent="0.25">
      <c r="C17" s="2"/>
      <c r="D17" s="1"/>
      <c r="E17" s="1"/>
      <c r="F17" s="1"/>
      <c r="G17" s="1"/>
      <c r="H17" s="1"/>
      <c r="I17" s="1"/>
      <c r="J17" s="1"/>
      <c r="K17" s="1"/>
      <c r="L17" s="1"/>
      <c r="M17" s="1"/>
      <c r="N17" s="1"/>
      <c r="O17" s="1"/>
      <c r="P17" s="1"/>
      <c r="Q17" s="1"/>
      <c r="R17" s="1"/>
      <c r="S17" s="1"/>
      <c r="T17" s="1"/>
      <c r="U17" s="1"/>
      <c r="V17" s="1"/>
      <c r="W17" s="1"/>
      <c r="X17" s="1"/>
      <c r="Y17" s="1"/>
      <c r="Z17" s="1"/>
      <c r="AA17" s="1"/>
      <c r="AB17" s="1"/>
      <c r="AC17" s="1"/>
      <c r="AD17" s="2"/>
    </row>
    <row r="18" spans="3:31" x14ac:dyDescent="0.25">
      <c r="C18" s="2"/>
      <c r="D18" s="1"/>
      <c r="E18" s="1"/>
      <c r="F18" s="1"/>
      <c r="G18" s="1"/>
      <c r="H18" s="1"/>
      <c r="I18" s="1"/>
      <c r="J18" s="1"/>
      <c r="K18" s="1"/>
      <c r="L18" s="1"/>
      <c r="M18" s="1"/>
      <c r="N18" s="1"/>
      <c r="O18" s="1"/>
      <c r="P18" s="1"/>
      <c r="Q18" s="1"/>
      <c r="R18" s="1"/>
      <c r="S18" s="1"/>
      <c r="T18" s="1"/>
      <c r="U18" s="1"/>
      <c r="V18" s="1"/>
      <c r="W18" s="1"/>
      <c r="X18" s="1"/>
      <c r="Y18" s="1"/>
      <c r="Z18" s="1"/>
      <c r="AA18" s="1"/>
      <c r="AB18" s="1"/>
      <c r="AC18" s="1"/>
      <c r="AD18" s="2"/>
    </row>
    <row r="19" spans="3:31" x14ac:dyDescent="0.25">
      <c r="C19" s="2"/>
      <c r="D19" s="1"/>
      <c r="E19" s="1"/>
      <c r="F19" s="1"/>
      <c r="G19" s="1"/>
      <c r="H19" s="1"/>
      <c r="I19" s="1"/>
      <c r="J19" s="1"/>
      <c r="K19" s="1"/>
      <c r="L19" s="1"/>
      <c r="M19" s="1"/>
      <c r="N19" s="1"/>
      <c r="O19" s="1"/>
      <c r="P19" s="1"/>
      <c r="Q19" s="1"/>
      <c r="R19" s="1"/>
      <c r="S19" s="1"/>
      <c r="T19" s="1"/>
      <c r="U19" s="1"/>
      <c r="V19" s="1"/>
      <c r="W19" s="1"/>
      <c r="X19" s="1"/>
      <c r="Y19" s="1"/>
      <c r="Z19" s="1"/>
      <c r="AA19" s="1"/>
      <c r="AB19" s="1"/>
      <c r="AC19" s="1"/>
      <c r="AD19" s="2"/>
    </row>
    <row r="20" spans="3:31" x14ac:dyDescent="0.25">
      <c r="C20" s="2"/>
      <c r="D20" s="1"/>
      <c r="E20" s="1"/>
      <c r="F20" s="1"/>
      <c r="G20" s="1"/>
      <c r="H20" s="1"/>
      <c r="I20" s="1"/>
      <c r="J20" s="1"/>
      <c r="K20" s="1"/>
      <c r="L20" s="1"/>
      <c r="M20" s="1"/>
      <c r="N20" s="1"/>
      <c r="O20" s="1"/>
      <c r="P20" s="1"/>
      <c r="Q20" s="1"/>
      <c r="R20" s="1"/>
      <c r="S20" s="1"/>
      <c r="T20" s="1"/>
      <c r="U20" s="1"/>
      <c r="V20" s="1"/>
      <c r="W20" s="1"/>
      <c r="X20" s="1"/>
      <c r="Y20" s="1"/>
      <c r="Z20" s="1"/>
      <c r="AA20" s="1"/>
      <c r="AB20" s="1"/>
      <c r="AC20" s="1"/>
      <c r="AD20" s="2"/>
    </row>
    <row r="21" spans="3:31" x14ac:dyDescent="0.25">
      <c r="C21" s="2"/>
      <c r="D21" s="1"/>
      <c r="E21" s="1"/>
      <c r="F21" s="1"/>
      <c r="G21" s="1"/>
      <c r="H21" s="1"/>
      <c r="I21" s="1"/>
      <c r="J21" s="1"/>
      <c r="K21" s="1"/>
      <c r="L21" s="1"/>
      <c r="M21" s="1"/>
      <c r="N21" s="1"/>
      <c r="O21" s="1"/>
      <c r="P21" s="1"/>
      <c r="Q21" s="1"/>
      <c r="R21" s="1"/>
      <c r="S21" s="1"/>
      <c r="T21" s="1"/>
      <c r="U21" s="1"/>
      <c r="V21" s="1"/>
      <c r="W21" s="1"/>
      <c r="X21" s="1"/>
      <c r="Y21" s="1"/>
      <c r="Z21" s="1"/>
      <c r="AA21" s="1"/>
      <c r="AB21" s="1"/>
      <c r="AC21" s="1"/>
      <c r="AD21" s="2"/>
    </row>
    <row r="22" spans="3:31" x14ac:dyDescent="0.25">
      <c r="C22" s="2"/>
      <c r="D22" s="1"/>
      <c r="E22" s="1"/>
      <c r="F22" s="1"/>
      <c r="G22" s="1"/>
      <c r="H22" s="1"/>
      <c r="I22" s="1"/>
      <c r="J22" s="1"/>
      <c r="K22" s="1"/>
      <c r="L22" s="1"/>
      <c r="M22" s="1"/>
      <c r="N22" s="1"/>
      <c r="O22" s="1"/>
      <c r="P22" s="1"/>
      <c r="Q22" s="1"/>
      <c r="R22" s="1"/>
      <c r="S22" s="1"/>
      <c r="T22" s="1"/>
      <c r="U22" s="1"/>
      <c r="V22" s="1"/>
      <c r="W22" s="1"/>
      <c r="X22" s="1"/>
      <c r="Y22" s="1"/>
      <c r="Z22" s="1"/>
      <c r="AA22" s="1"/>
      <c r="AB22" s="1"/>
      <c r="AC22" s="1"/>
      <c r="AD22" s="2"/>
      <c r="AE22" s="8"/>
    </row>
    <row r="23" spans="3:31" x14ac:dyDescent="0.25">
      <c r="C23" s="2"/>
      <c r="D23" s="1"/>
      <c r="E23" s="1"/>
      <c r="F23" s="1"/>
      <c r="G23" s="1"/>
      <c r="H23" s="1"/>
      <c r="I23" s="1"/>
      <c r="J23" s="1"/>
      <c r="K23" s="1"/>
      <c r="L23" s="1"/>
      <c r="M23" s="1"/>
      <c r="N23" s="1"/>
      <c r="O23" s="1"/>
      <c r="P23" s="1"/>
      <c r="Q23" s="1"/>
      <c r="R23" s="1"/>
      <c r="S23" s="1"/>
      <c r="T23" s="1"/>
      <c r="U23" s="1"/>
      <c r="V23" s="1"/>
      <c r="W23" s="1"/>
      <c r="X23" s="1"/>
      <c r="Y23" s="1"/>
      <c r="Z23" s="1"/>
      <c r="AA23" s="1"/>
      <c r="AB23" s="1"/>
      <c r="AC23" s="1"/>
      <c r="AD23" s="2"/>
    </row>
    <row r="24" spans="3:31" x14ac:dyDescent="0.25">
      <c r="C24" s="2"/>
      <c r="D24" s="1"/>
      <c r="E24" s="1"/>
      <c r="F24" s="1"/>
      <c r="G24" s="1"/>
      <c r="H24" s="1"/>
      <c r="I24" s="1"/>
      <c r="J24" s="1"/>
      <c r="K24" s="1"/>
      <c r="L24" s="1"/>
      <c r="M24" s="1"/>
      <c r="N24" s="1"/>
      <c r="O24" s="1"/>
      <c r="P24" s="1"/>
      <c r="Q24" s="1"/>
      <c r="R24" s="1"/>
      <c r="S24" s="1"/>
      <c r="T24" s="1"/>
      <c r="U24" s="1"/>
      <c r="V24" s="1"/>
      <c r="W24" s="1"/>
      <c r="X24" s="1"/>
      <c r="Y24" s="1"/>
      <c r="Z24" s="1"/>
      <c r="AA24" s="1"/>
      <c r="AB24" s="1"/>
      <c r="AC24" s="1"/>
      <c r="AD24" s="2"/>
    </row>
    <row r="25" spans="3:31" x14ac:dyDescent="0.25">
      <c r="C25" s="2"/>
      <c r="D25" s="1"/>
      <c r="E25" s="1"/>
      <c r="F25" s="1"/>
      <c r="G25" s="1"/>
      <c r="H25" s="1"/>
      <c r="I25" s="1"/>
      <c r="J25" s="1"/>
      <c r="K25" s="1"/>
      <c r="L25" s="1"/>
      <c r="M25" s="1"/>
      <c r="N25" s="1"/>
      <c r="O25" s="1"/>
      <c r="P25" s="1"/>
      <c r="Q25" s="1"/>
      <c r="R25" s="1"/>
      <c r="S25" s="1"/>
      <c r="T25" s="1"/>
      <c r="U25" s="1"/>
      <c r="V25" s="1"/>
      <c r="W25" s="1"/>
      <c r="X25" s="1"/>
      <c r="Y25" s="1"/>
      <c r="Z25" s="1"/>
      <c r="AA25" s="1"/>
      <c r="AB25" s="1"/>
      <c r="AC25" s="1"/>
      <c r="AD25" s="2"/>
    </row>
    <row r="26" spans="3:31" x14ac:dyDescent="0.25">
      <c r="C26" s="2"/>
      <c r="D26" s="1"/>
      <c r="E26" s="1"/>
      <c r="F26" s="1"/>
      <c r="G26" s="1"/>
      <c r="H26" s="1"/>
      <c r="I26" s="1"/>
      <c r="J26" s="1"/>
      <c r="K26" s="1"/>
      <c r="L26" s="1"/>
      <c r="M26" s="1"/>
      <c r="N26" s="1"/>
      <c r="O26" s="1"/>
      <c r="P26" s="1"/>
      <c r="Q26" s="1"/>
      <c r="R26" s="1"/>
      <c r="S26" s="1"/>
      <c r="T26" s="1"/>
      <c r="U26" s="1"/>
      <c r="V26" s="1"/>
      <c r="W26" s="1"/>
      <c r="X26" s="1"/>
      <c r="Y26" s="1"/>
      <c r="Z26" s="1"/>
      <c r="AA26" s="1"/>
      <c r="AB26" s="1"/>
      <c r="AC26" s="1"/>
      <c r="AD26" s="2"/>
    </row>
    <row r="27" spans="3:31" x14ac:dyDescent="0.25">
      <c r="C27" s="2"/>
      <c r="D27" s="1"/>
      <c r="E27" s="1"/>
      <c r="F27" s="1"/>
      <c r="G27" s="1"/>
      <c r="H27" s="1"/>
      <c r="I27" s="1"/>
      <c r="J27" s="1"/>
      <c r="K27" s="1"/>
      <c r="L27" s="1"/>
      <c r="M27" s="1"/>
      <c r="N27" s="1"/>
      <c r="O27" s="1"/>
      <c r="P27" s="1"/>
      <c r="Q27" s="1"/>
      <c r="R27" s="1"/>
      <c r="S27" s="1"/>
      <c r="T27" s="1"/>
      <c r="U27" s="1"/>
      <c r="V27" s="1"/>
      <c r="W27" s="1"/>
      <c r="X27" s="1"/>
      <c r="Y27" s="1"/>
      <c r="Z27" s="1"/>
      <c r="AA27" s="1"/>
      <c r="AB27" s="1"/>
      <c r="AC27" s="1"/>
      <c r="AD27" s="2"/>
    </row>
    <row r="28" spans="3:31" x14ac:dyDescent="0.25">
      <c r="C28" s="2"/>
      <c r="D28" s="1"/>
      <c r="E28" s="1"/>
      <c r="F28" s="1"/>
      <c r="G28" s="1"/>
      <c r="H28" s="1"/>
      <c r="I28" s="1"/>
      <c r="J28" s="1"/>
      <c r="K28" s="1"/>
      <c r="L28" s="1"/>
      <c r="M28" s="1"/>
      <c r="N28" s="1"/>
      <c r="O28" s="1"/>
      <c r="P28" s="1"/>
      <c r="Q28" s="1"/>
      <c r="R28" s="1"/>
      <c r="S28" s="1"/>
      <c r="T28" s="1"/>
      <c r="U28" s="1"/>
      <c r="V28" s="1"/>
      <c r="W28" s="1"/>
      <c r="X28" s="1"/>
      <c r="Y28" s="1"/>
      <c r="Z28" s="1"/>
      <c r="AA28" s="1"/>
      <c r="AB28" s="1"/>
      <c r="AC28" s="1"/>
      <c r="AD28" s="2"/>
    </row>
    <row r="29" spans="3:31" x14ac:dyDescent="0.25">
      <c r="C29" s="2"/>
      <c r="D29" s="1"/>
      <c r="E29" s="1"/>
      <c r="F29" s="1"/>
      <c r="G29" s="1"/>
      <c r="H29" s="1"/>
      <c r="I29" s="1"/>
      <c r="J29" s="1"/>
      <c r="K29" s="1"/>
      <c r="L29" s="1"/>
      <c r="M29" s="1"/>
      <c r="N29" s="1"/>
      <c r="O29" s="1"/>
      <c r="P29" s="1"/>
      <c r="Q29" s="1"/>
      <c r="R29" s="1"/>
      <c r="S29" s="1"/>
      <c r="T29" s="1"/>
      <c r="U29" s="1"/>
      <c r="V29" s="1"/>
      <c r="W29" s="1"/>
      <c r="X29" s="1"/>
      <c r="Y29" s="1"/>
      <c r="Z29" s="1"/>
      <c r="AA29" s="1"/>
      <c r="AB29" s="1"/>
      <c r="AC29" s="1"/>
      <c r="AD29" s="2"/>
    </row>
    <row r="30" spans="3:31" x14ac:dyDescent="0.25">
      <c r="C30" s="2"/>
      <c r="D30" s="1"/>
      <c r="E30" s="1"/>
      <c r="F30" s="1"/>
      <c r="G30" s="1"/>
      <c r="H30" s="1"/>
      <c r="I30" s="1"/>
      <c r="J30" s="1"/>
      <c r="K30" s="1"/>
      <c r="L30" s="1"/>
      <c r="M30" s="1"/>
      <c r="N30" s="1"/>
      <c r="O30" s="1"/>
      <c r="P30" s="1"/>
      <c r="Q30" s="1"/>
      <c r="R30" s="1"/>
      <c r="S30" s="1"/>
      <c r="T30" s="1"/>
      <c r="U30" s="1"/>
      <c r="V30" s="1"/>
      <c r="W30" s="1"/>
      <c r="X30" s="1"/>
      <c r="Y30" s="1"/>
      <c r="Z30" s="1"/>
      <c r="AA30" s="1"/>
      <c r="AB30" s="1"/>
      <c r="AC30" s="1"/>
      <c r="AD30" s="2"/>
    </row>
    <row r="31" spans="3:31" x14ac:dyDescent="0.25">
      <c r="C31" s="2"/>
      <c r="D31" s="1"/>
      <c r="E31" s="1"/>
      <c r="F31" s="1"/>
      <c r="G31" s="1"/>
      <c r="H31" s="1"/>
      <c r="I31" s="1"/>
      <c r="J31" s="1"/>
      <c r="K31" s="1"/>
      <c r="L31" s="1"/>
      <c r="M31" s="1"/>
      <c r="N31" s="1"/>
      <c r="O31" s="1"/>
      <c r="P31" s="1"/>
      <c r="Q31" s="1"/>
      <c r="R31" s="1"/>
      <c r="S31" s="1"/>
      <c r="T31" s="1"/>
      <c r="U31" s="1"/>
      <c r="V31" s="1"/>
      <c r="W31" s="1"/>
      <c r="X31" s="1"/>
      <c r="Y31" s="1"/>
      <c r="Z31" s="1"/>
      <c r="AA31" s="1"/>
      <c r="AB31" s="1"/>
      <c r="AC31" s="1"/>
      <c r="AD31" s="2"/>
    </row>
    <row r="32" spans="3:31" x14ac:dyDescent="0.25">
      <c r="C32" s="2"/>
      <c r="D32" s="1"/>
      <c r="E32" s="1"/>
      <c r="F32" s="1"/>
      <c r="G32" s="1"/>
      <c r="H32" s="1"/>
      <c r="I32" s="1"/>
      <c r="J32" s="1"/>
      <c r="K32" s="1"/>
      <c r="L32" s="1"/>
      <c r="M32" s="1"/>
      <c r="N32" s="1"/>
      <c r="O32" s="1"/>
      <c r="P32" s="1"/>
      <c r="Q32" s="1"/>
      <c r="R32" s="1"/>
      <c r="S32" s="1"/>
      <c r="T32" s="1"/>
      <c r="U32" s="1"/>
      <c r="V32" s="1"/>
      <c r="W32" s="1"/>
      <c r="X32" s="1"/>
      <c r="Y32" s="1"/>
      <c r="Z32" s="1"/>
      <c r="AA32" s="1"/>
      <c r="AB32" s="1"/>
      <c r="AC32" s="1"/>
      <c r="AD32" s="2"/>
    </row>
    <row r="33" spans="3:30" x14ac:dyDescent="0.25">
      <c r="C33" s="2"/>
      <c r="D33" s="1"/>
      <c r="E33" s="1"/>
      <c r="F33" s="1"/>
      <c r="G33" s="1"/>
      <c r="H33" s="1"/>
      <c r="I33" s="1"/>
      <c r="J33" s="1"/>
      <c r="K33" s="1"/>
      <c r="L33" s="1"/>
      <c r="M33" s="1"/>
      <c r="N33" s="1"/>
      <c r="O33" s="1"/>
      <c r="P33" s="1"/>
      <c r="Q33" s="1"/>
      <c r="R33" s="1"/>
      <c r="S33" s="1"/>
      <c r="T33" s="1"/>
      <c r="U33" s="1"/>
      <c r="V33" s="1"/>
      <c r="W33" s="1"/>
      <c r="X33" s="1"/>
      <c r="Y33" s="1"/>
      <c r="Z33" s="1"/>
      <c r="AA33" s="1"/>
      <c r="AB33" s="1"/>
      <c r="AC33" s="1"/>
      <c r="AD33" s="2"/>
    </row>
    <row r="34" spans="3:30" x14ac:dyDescent="0.25">
      <c r="C34" s="2"/>
      <c r="D34" s="1"/>
      <c r="E34" s="1"/>
      <c r="F34" s="1"/>
      <c r="G34" s="1"/>
      <c r="H34" s="1"/>
      <c r="I34" s="1"/>
      <c r="J34" s="1"/>
      <c r="K34" s="1"/>
      <c r="L34" s="1"/>
      <c r="M34" s="1"/>
      <c r="N34" s="1"/>
      <c r="O34" s="1"/>
      <c r="P34" s="1"/>
      <c r="Q34" s="1"/>
      <c r="R34" s="1"/>
      <c r="S34" s="1"/>
      <c r="T34" s="1"/>
      <c r="U34" s="1"/>
      <c r="V34" s="1"/>
      <c r="W34" s="1"/>
      <c r="X34" s="1"/>
      <c r="Y34" s="1"/>
      <c r="Z34" s="1"/>
      <c r="AA34" s="1"/>
      <c r="AB34" s="1"/>
      <c r="AC34" s="1"/>
      <c r="AD34" s="2"/>
    </row>
    <row r="35" spans="3:30" x14ac:dyDescent="0.25">
      <c r="C35" s="2"/>
      <c r="D35" s="1"/>
      <c r="E35" s="1"/>
      <c r="F35" s="1"/>
      <c r="G35" s="1"/>
      <c r="H35" s="1"/>
      <c r="I35" s="1"/>
      <c r="J35" s="1"/>
      <c r="K35" s="1"/>
      <c r="L35" s="1"/>
      <c r="M35" s="1"/>
      <c r="N35" s="1"/>
      <c r="O35" s="1"/>
      <c r="P35" s="1"/>
      <c r="Q35" s="1"/>
      <c r="R35" s="1"/>
      <c r="S35" s="1"/>
      <c r="T35" s="1"/>
      <c r="U35" s="1"/>
      <c r="V35" s="1"/>
      <c r="W35" s="1"/>
      <c r="X35" s="1"/>
      <c r="Y35" s="1"/>
      <c r="Z35" s="1"/>
      <c r="AA35" s="1"/>
      <c r="AB35" s="1"/>
      <c r="AC35" s="1"/>
      <c r="AD35" s="2"/>
    </row>
    <row r="36" spans="3:30" x14ac:dyDescent="0.25">
      <c r="C36" s="2"/>
      <c r="D36" s="1"/>
      <c r="E36" s="1"/>
      <c r="F36" s="1"/>
      <c r="G36" s="1"/>
      <c r="H36" s="1"/>
      <c r="I36" s="1"/>
      <c r="J36" s="1"/>
      <c r="K36" s="1"/>
      <c r="L36" s="1"/>
      <c r="M36" s="1"/>
      <c r="N36" s="1"/>
      <c r="O36" s="1"/>
      <c r="P36" s="1"/>
      <c r="Q36" s="1"/>
      <c r="R36" s="1"/>
      <c r="S36" s="1"/>
      <c r="T36" s="1"/>
      <c r="U36" s="1"/>
      <c r="V36" s="1"/>
      <c r="W36" s="1"/>
      <c r="X36" s="1"/>
      <c r="Y36" s="1"/>
      <c r="Z36" s="1"/>
      <c r="AA36" s="1"/>
      <c r="AB36" s="1"/>
      <c r="AC36" s="1"/>
      <c r="AD36" s="2"/>
    </row>
    <row r="37" spans="3:30" x14ac:dyDescent="0.25">
      <c r="C37" s="2"/>
      <c r="D37" s="1"/>
      <c r="E37" s="1"/>
      <c r="F37" s="1"/>
      <c r="G37" s="1"/>
      <c r="H37" s="1"/>
      <c r="I37" s="1"/>
      <c r="J37" s="1"/>
      <c r="K37" s="1"/>
      <c r="L37" s="1"/>
      <c r="M37" s="1"/>
      <c r="N37" s="1"/>
      <c r="O37" s="1"/>
      <c r="P37" s="1"/>
      <c r="Q37" s="1"/>
      <c r="R37" s="1"/>
      <c r="S37" s="1"/>
      <c r="T37" s="1"/>
      <c r="U37" s="1"/>
      <c r="V37" s="1"/>
      <c r="W37" s="1"/>
      <c r="X37" s="1"/>
      <c r="Y37" s="1"/>
      <c r="Z37" s="1"/>
      <c r="AA37" s="1"/>
      <c r="AB37" s="1"/>
      <c r="AC37" s="1"/>
      <c r="AD37" s="2"/>
    </row>
    <row r="38" spans="3:30" x14ac:dyDescent="0.25">
      <c r="C38" s="2"/>
      <c r="D38" s="1"/>
      <c r="E38" s="1"/>
      <c r="F38" s="1"/>
      <c r="G38" s="1"/>
      <c r="H38" s="1"/>
      <c r="I38" s="1"/>
      <c r="J38" s="1"/>
      <c r="K38" s="1"/>
      <c r="L38" s="1"/>
      <c r="M38" s="1"/>
      <c r="N38" s="1"/>
      <c r="O38" s="1"/>
      <c r="P38" s="1"/>
      <c r="Q38" s="1"/>
      <c r="R38" s="1"/>
      <c r="S38" s="1"/>
      <c r="T38" s="1"/>
      <c r="U38" s="1"/>
      <c r="V38" s="1"/>
      <c r="W38" s="1"/>
      <c r="X38" s="1"/>
      <c r="Y38" s="1"/>
      <c r="Z38" s="1"/>
      <c r="AA38" s="1"/>
      <c r="AB38" s="1"/>
      <c r="AC38" s="1"/>
      <c r="AD38" s="2"/>
    </row>
    <row r="39" spans="3:30" x14ac:dyDescent="0.25">
      <c r="C39" s="2"/>
      <c r="D39" s="1"/>
      <c r="E39" s="1"/>
      <c r="F39" s="1"/>
      <c r="G39" s="1"/>
      <c r="H39" s="1"/>
      <c r="I39" s="1"/>
      <c r="J39" s="1"/>
      <c r="K39" s="1"/>
      <c r="L39" s="1"/>
      <c r="M39" s="1"/>
      <c r="N39" s="1"/>
      <c r="O39" s="1"/>
      <c r="P39" s="1"/>
      <c r="Q39" s="1"/>
      <c r="R39" s="1"/>
      <c r="S39" s="1"/>
      <c r="T39" s="1"/>
      <c r="U39" s="1"/>
      <c r="V39" s="1"/>
      <c r="W39" s="1"/>
      <c r="X39" s="1"/>
      <c r="Y39" s="1"/>
      <c r="Z39" s="1"/>
      <c r="AA39" s="1"/>
      <c r="AB39" s="1"/>
      <c r="AC39" s="1"/>
      <c r="AD39" s="2"/>
    </row>
    <row r="40" spans="3:30" x14ac:dyDescent="0.25">
      <c r="C40" s="2"/>
      <c r="D40" s="1"/>
      <c r="E40" s="1"/>
      <c r="F40" s="1"/>
      <c r="G40" s="1"/>
      <c r="H40" s="1"/>
      <c r="I40" s="1"/>
      <c r="J40" s="1"/>
      <c r="K40" s="1"/>
      <c r="L40" s="1"/>
      <c r="M40" s="1"/>
      <c r="N40" s="1"/>
      <c r="O40" s="1"/>
      <c r="P40" s="1"/>
      <c r="Q40" s="1"/>
      <c r="R40" s="1"/>
      <c r="S40" s="1"/>
      <c r="T40" s="1"/>
      <c r="U40" s="1"/>
      <c r="V40" s="1"/>
      <c r="W40" s="1"/>
      <c r="X40" s="1"/>
      <c r="Y40" s="1"/>
      <c r="Z40" s="1"/>
      <c r="AA40" s="1"/>
      <c r="AB40" s="1"/>
      <c r="AC40" s="1"/>
      <c r="AD40" s="2"/>
    </row>
    <row r="41" spans="3:30" x14ac:dyDescent="0.25">
      <c r="C41" s="2"/>
      <c r="D41" s="1"/>
      <c r="E41" s="1"/>
      <c r="F41" s="1"/>
      <c r="G41" s="1"/>
      <c r="H41" s="1"/>
      <c r="I41" s="1"/>
      <c r="J41" s="1"/>
      <c r="K41" s="1"/>
      <c r="L41" s="1"/>
      <c r="M41" s="1"/>
      <c r="N41" s="1"/>
      <c r="O41" s="1"/>
      <c r="P41" s="1"/>
      <c r="Q41" s="1"/>
      <c r="R41" s="1"/>
      <c r="S41" s="1"/>
      <c r="T41" s="1"/>
      <c r="U41" s="1"/>
      <c r="V41" s="1"/>
      <c r="W41" s="1"/>
      <c r="X41" s="1"/>
      <c r="Y41" s="1"/>
      <c r="Z41" s="1"/>
      <c r="AA41" s="1"/>
      <c r="AB41" s="1"/>
      <c r="AC41" s="1"/>
      <c r="AD41" s="2"/>
    </row>
    <row r="42" spans="3:30" x14ac:dyDescent="0.25">
      <c r="C42" s="2"/>
      <c r="D42" s="1"/>
      <c r="E42" s="1"/>
      <c r="F42" s="1"/>
      <c r="G42" s="1"/>
      <c r="H42" s="1"/>
      <c r="I42" s="1"/>
      <c r="J42" s="1"/>
      <c r="K42" s="1"/>
      <c r="L42" s="1"/>
      <c r="M42" s="1"/>
      <c r="N42" s="1"/>
      <c r="O42" s="1"/>
      <c r="P42" s="1"/>
      <c r="Q42" s="1"/>
      <c r="R42" s="1"/>
      <c r="S42" s="1"/>
      <c r="T42" s="1"/>
      <c r="U42" s="1"/>
      <c r="V42" s="1"/>
      <c r="W42" s="1"/>
      <c r="X42" s="1"/>
      <c r="Y42" s="1"/>
      <c r="Z42" s="1"/>
      <c r="AA42" s="1"/>
      <c r="AB42" s="1"/>
      <c r="AC42" s="1"/>
      <c r="AD42" s="2"/>
    </row>
    <row r="43" spans="3:30" x14ac:dyDescent="0.25">
      <c r="C43" s="2"/>
      <c r="D43" s="1"/>
      <c r="E43" s="1"/>
      <c r="F43" s="1"/>
      <c r="G43" s="1"/>
      <c r="H43" s="1"/>
      <c r="I43" s="1"/>
      <c r="J43" s="1"/>
      <c r="K43" s="1"/>
      <c r="L43" s="1"/>
      <c r="M43" s="1"/>
      <c r="N43" s="1"/>
      <c r="O43" s="1"/>
      <c r="P43" s="1"/>
      <c r="Q43" s="1"/>
      <c r="R43" s="1"/>
      <c r="S43" s="1"/>
      <c r="T43" s="1"/>
      <c r="U43" s="1"/>
      <c r="V43" s="1"/>
      <c r="W43" s="1"/>
      <c r="X43" s="1"/>
      <c r="Y43" s="1"/>
      <c r="Z43" s="1"/>
      <c r="AA43" s="1"/>
      <c r="AB43" s="1"/>
      <c r="AC43" s="1"/>
      <c r="AD43" s="2"/>
    </row>
    <row r="44" spans="3:30" x14ac:dyDescent="0.25">
      <c r="C44" s="2"/>
      <c r="D44" s="1"/>
      <c r="E44" s="1"/>
      <c r="F44" s="1"/>
      <c r="G44" s="1"/>
      <c r="H44" s="1"/>
      <c r="I44" s="1"/>
      <c r="J44" s="1"/>
      <c r="K44" s="1"/>
      <c r="L44" s="1"/>
      <c r="M44" s="1"/>
      <c r="N44" s="1"/>
      <c r="O44" s="1"/>
      <c r="P44" s="1"/>
      <c r="Q44" s="1"/>
      <c r="R44" s="1"/>
      <c r="S44" s="1"/>
      <c r="T44" s="1"/>
      <c r="U44" s="1"/>
      <c r="V44" s="1"/>
      <c r="W44" s="1"/>
      <c r="X44" s="1"/>
      <c r="Y44" s="1"/>
      <c r="Z44" s="1"/>
      <c r="AA44" s="1"/>
      <c r="AB44" s="1"/>
      <c r="AC44" s="1"/>
      <c r="AD44" s="2"/>
    </row>
    <row r="45" spans="3:30" x14ac:dyDescent="0.25">
      <c r="C45" s="2"/>
      <c r="D45" s="1"/>
      <c r="E45" s="1"/>
      <c r="F45" s="1"/>
      <c r="G45" s="1"/>
      <c r="H45" s="1"/>
      <c r="I45" s="1"/>
      <c r="J45" s="1"/>
      <c r="K45" s="1"/>
      <c r="L45" s="1"/>
      <c r="M45" s="1"/>
      <c r="N45" s="1"/>
      <c r="O45" s="1"/>
      <c r="P45" s="1"/>
      <c r="Q45" s="1"/>
      <c r="R45" s="1"/>
      <c r="S45" s="1"/>
      <c r="T45" s="1"/>
      <c r="U45" s="1"/>
      <c r="V45" s="1"/>
      <c r="W45" s="1"/>
      <c r="X45" s="1"/>
      <c r="Y45" s="1"/>
      <c r="Z45" s="1"/>
      <c r="AA45" s="1"/>
      <c r="AB45" s="1"/>
      <c r="AC45" s="1"/>
      <c r="AD45" s="2"/>
    </row>
    <row r="46" spans="3:30" x14ac:dyDescent="0.25">
      <c r="C46" s="2"/>
      <c r="D46" s="1"/>
      <c r="E46" s="1"/>
      <c r="F46" s="1"/>
      <c r="G46" s="1"/>
      <c r="H46" s="1"/>
      <c r="I46" s="1"/>
      <c r="J46" s="1"/>
      <c r="K46" s="1"/>
      <c r="L46" s="1"/>
      <c r="M46" s="1"/>
      <c r="N46" s="1"/>
      <c r="O46" s="1"/>
      <c r="P46" s="1"/>
      <c r="Q46" s="1"/>
      <c r="R46" s="1"/>
      <c r="S46" s="1"/>
      <c r="T46" s="1"/>
      <c r="U46" s="1"/>
      <c r="V46" s="1"/>
      <c r="W46" s="1"/>
      <c r="X46" s="1"/>
      <c r="Y46" s="1"/>
      <c r="Z46" s="1"/>
      <c r="AA46" s="1"/>
      <c r="AB46" s="1"/>
      <c r="AC46" s="1"/>
      <c r="AD46" s="2"/>
    </row>
    <row r="47" spans="3:30" ht="19.5" customHeight="1" x14ac:dyDescent="0.25">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row>
    <row r="50" spans="3:27" ht="15.75" thickBot="1" x14ac:dyDescent="0.3">
      <c r="C50" s="2"/>
      <c r="D50" s="2"/>
      <c r="E50" s="2"/>
      <c r="F50" s="2"/>
      <c r="G50" s="2"/>
      <c r="H50" s="2"/>
      <c r="I50" s="2"/>
      <c r="J50" s="2"/>
      <c r="K50" s="2"/>
      <c r="L50" s="2"/>
      <c r="M50" s="2"/>
      <c r="N50" s="2"/>
      <c r="O50" s="2"/>
      <c r="P50" s="2"/>
      <c r="Q50" s="2"/>
      <c r="R50" s="2"/>
      <c r="S50" s="2"/>
      <c r="T50" s="2"/>
      <c r="U50" s="2"/>
      <c r="V50" s="2"/>
      <c r="W50" s="2"/>
      <c r="X50" s="2"/>
      <c r="Y50" s="2"/>
      <c r="Z50" s="2"/>
      <c r="AA50" s="2"/>
    </row>
    <row r="51" spans="3:27" ht="122.25" customHeight="1" x14ac:dyDescent="0.25">
      <c r="C51" s="5"/>
      <c r="D51" s="11"/>
      <c r="E51" s="196" t="s">
        <v>27</v>
      </c>
      <c r="F51" s="196"/>
      <c r="G51" s="196" t="s">
        <v>29</v>
      </c>
      <c r="H51" s="196"/>
      <c r="I51" s="196" t="str">
        <f>"OPERATOR"&amp;" "&amp;INPUT!$C$19</f>
        <v>OPERATOR STATIE DE SORTARE A DESEURILOR RECICLABILE COLECTATE SEPARAT</v>
      </c>
      <c r="J51" s="196"/>
      <c r="K51" s="196" t="str">
        <f>"OPERATOR"&amp;" "&amp;INPUT!$C$22</f>
        <v>OPERATOR  STATIE DE COMPOSTARE A BIODESEURILOR COLECTATE SEPARAT</v>
      </c>
      <c r="L51" s="196"/>
      <c r="M51" s="196" t="str">
        <f>"OPERATOR"&amp;" "&amp;INPUT!$C$25</f>
        <v>OPERATOR INSTALATIE DE DIGESTIE ANAEROBA A BIODESEURILOR COLECTATE SEPARAT</v>
      </c>
      <c r="N51" s="196"/>
      <c r="O51" s="196" t="str">
        <f>"OPERATOR"&amp;" "&amp;INPUT!C28</f>
        <v>OPERATOR INSTALATIE TMB A DESEURILOR REZIDUALE</v>
      </c>
      <c r="P51" s="196"/>
      <c r="Q51" s="196" t="e">
        <f>"OPERATOR"&amp;" "&amp;INPUT!#REF!</f>
        <v>#REF!</v>
      </c>
      <c r="R51" s="196"/>
      <c r="S51" s="196" t="str">
        <f>"OPERATOR"&amp;" "&amp;INPUT!$C$30</f>
        <v xml:space="preserve">OPERATOR INSTALATIE INTEGRATA </v>
      </c>
      <c r="T51" s="196"/>
      <c r="U51" s="196" t="e">
        <f>"OPERATOR"&amp;" "&amp;INPUT!#REF!</f>
        <v>#REF!</v>
      </c>
      <c r="V51" s="196"/>
      <c r="W51" s="196" t="s">
        <v>30</v>
      </c>
      <c r="X51" s="196"/>
      <c r="Y51" s="196" t="s">
        <v>35</v>
      </c>
      <c r="Z51" s="197"/>
      <c r="AA51" s="2"/>
    </row>
    <row r="52" spans="3:27" ht="37.5" customHeight="1" x14ac:dyDescent="0.25">
      <c r="C52" s="2"/>
      <c r="D52" s="10" t="s">
        <v>30</v>
      </c>
      <c r="E52" s="198" t="e">
        <f>IF(INPUT!E5&gt;0%,(INPUT!#REF!+INPUT!#REF!)*INPUT!E5,0)</f>
        <v>#REF!</v>
      </c>
      <c r="F52" s="198"/>
      <c r="G52" s="198">
        <f>IFERROR(IF(AND(INPUT!$E$5&gt;0%,OR(INPUT!#REF!&lt;0%,INPUT!$I$96/INPUT!$I$106&lt;INPUT!$G$39)),IF(AND(INPUT!$E$28="NU",INPUT!#REF!="NU",INPUT!$E$30="NU",INPUT!#REF!="NU"),(CEC+DEP)*(INPUT!#REF!-(INPUT!I106-INPUT!I106*INPUT!G39-INPUT!I106*INPUT!G56*INPUT!G37))*INPUT!$E$5,(CEC+DEP)*(INPUT!#REF!-(INPUT!I106-INPUT!I106*INPUT!G39-INPUT!I106*INPUT!G56*INPUT!G37))*INPUT!G75*INPUT!$E$5),0),0)</f>
        <v>0</v>
      </c>
      <c r="H52" s="198"/>
      <c r="I52" s="198">
        <f>IFERROR(IF(AND(INPUT!$E$5&gt;0%,INPUT!$E$19="DA",INPUT!#REF!&lt;0%),IF(INPUT!E20="NU",(INPUT!I115-INPUT!I114*(1-INPUT!G66))*(CEC+DEP)*INPUT!$E$5,(INPUT!I115-INPUT!I114*(1-INPUT!G66))*(CEC+DEP)*INPUT!$E$5*INPUT!G75),0),0)</f>
        <v>0</v>
      </c>
      <c r="J52" s="198"/>
      <c r="K52" s="198">
        <f>IFERROR(IF(AND(INPUT!$E$5&gt;0%,INPUT!$E$22="DA",INPUT!#REF!&lt;0%),IF(INPUT!E23="NU",(INPUT!I119-INPUT!I118*INPUT!G69)*(DEP+CEC)*INPUT!$E$5,(INPUT!I119-INPUT!I118*INPUT!G69)*(DEP+CEC)*INPUT!$E$5*INPUT!G75),0),0)</f>
        <v>0</v>
      </c>
      <c r="L52" s="198"/>
      <c r="M52" s="198">
        <f>IFERROR(IF(AND(INPUT!$E$5&gt;0%,INPUT!$E$25="DA",INPUT!#REF!&lt;0%),(INPUT!I123-INPUT!I122*INPUT!G72)*(CEC+DEP)*INPUT!$E$5,0),0)</f>
        <v>0</v>
      </c>
      <c r="N52" s="198"/>
      <c r="O52" s="198">
        <f>IFERROR(IF(AND(INPUT!$E$5&gt;0%,INPUT!$E$28="DA",INPUT!#REF!&lt;0),(INPUT!I127-INPUT!I126*INPUT!G75)*(CEC+DEP)*INPUT!$E$5,0),0)</f>
        <v>0</v>
      </c>
      <c r="P52" s="198"/>
      <c r="Q52" s="198">
        <f>IFERROR(IF(AND(INPUT!$E$5&gt;0%,INPUT!#REF!="DA",OR(INPUT!#REF!&lt;0%,INPUT!#REF!&lt;0%)),(IF(INPUT!#REF!&lt;0%,INPUT!#REF!-INPUT!#REF!*INPUT!G75,0)+IF(INPUT!#REF!&lt;0%,INPUT!#REF!-INPUT!#REF!*INPUT!G72,0))*(CEC+DEP)*INPUT!$E$5,0),0)</f>
        <v>0</v>
      </c>
      <c r="R52" s="198"/>
      <c r="S52" s="198">
        <f>IFERROR(IF(AND(INPUT!$E$5&gt;0%,INPUT!$E$30="DA",OR(INPUT!#REF!&lt;0%,INPUT!#REF!&lt;0%)),(IF(INPUT!#REF!&lt;0%,INPUT!#REF!-INPUT!I133*INPUT!G72,0)+IF(INPUT!#REF!&lt;0%,INPUT!I138-INPUT!#REF!*INPUT!G75,0))*(CEC+DEP)*INPUT!$E$5,0),0)</f>
        <v>0</v>
      </c>
      <c r="T52" s="198"/>
      <c r="U52" s="198">
        <f>IFERROR(IF(AND(INPUT!$E$5&gt;0%,INPUT!#REF!="DA",INPUT!#REF!&lt;0%),(INPUT!#REF!-INPUT!#REF!*INPUT!G75)*(CEC+DEP)*INPUT!$E$5,0),0)</f>
        <v>0</v>
      </c>
      <c r="V52" s="198"/>
      <c r="W52" s="198" t="s">
        <v>34</v>
      </c>
      <c r="X52" s="198"/>
      <c r="Y52" s="198">
        <f>SUM(G52:V52)</f>
        <v>0</v>
      </c>
      <c r="Z52" s="199"/>
      <c r="AA52" s="2"/>
    </row>
    <row r="53" spans="3:27" ht="40.5" customHeight="1" thickBot="1" x14ac:dyDescent="0.3">
      <c r="C53" s="2"/>
      <c r="D53" s="7" t="s">
        <v>28</v>
      </c>
      <c r="E53" s="201" t="s">
        <v>34</v>
      </c>
      <c r="F53" s="203"/>
      <c r="G53" s="201" t="s">
        <v>34</v>
      </c>
      <c r="H53" s="203"/>
      <c r="I53" s="201" t="s">
        <v>34</v>
      </c>
      <c r="J53" s="203"/>
      <c r="K53" s="201" t="s">
        <v>34</v>
      </c>
      <c r="L53" s="203"/>
      <c r="M53" s="201" t="s">
        <v>34</v>
      </c>
      <c r="N53" s="203"/>
      <c r="O53" s="201" t="s">
        <v>34</v>
      </c>
      <c r="P53" s="203"/>
      <c r="Q53" s="201" t="s">
        <v>34</v>
      </c>
      <c r="R53" s="203"/>
      <c r="S53" s="201" t="s">
        <v>34</v>
      </c>
      <c r="T53" s="203"/>
      <c r="U53" s="201" t="s">
        <v>34</v>
      </c>
      <c r="V53" s="203"/>
      <c r="W53" s="200" t="e">
        <f>IF(INPUT!E5&gt;0%,(INPUT!#REF!+INPUT!#REF!)*INPUT!E5,0)</f>
        <v>#REF!</v>
      </c>
      <c r="X53" s="200"/>
      <c r="Y53" s="201" t="s">
        <v>34</v>
      </c>
      <c r="Z53" s="202"/>
      <c r="AA53" s="2"/>
    </row>
    <row r="54" spans="3:27" x14ac:dyDescent="0.25">
      <c r="C54" s="2"/>
      <c r="D54" s="2"/>
      <c r="E54" s="2"/>
      <c r="F54" s="2"/>
      <c r="G54" s="2"/>
      <c r="H54" s="2"/>
      <c r="I54" s="2"/>
      <c r="J54" s="2"/>
      <c r="K54" s="2"/>
      <c r="L54" s="2"/>
      <c r="M54" s="2"/>
      <c r="N54" s="2"/>
      <c r="O54" s="2"/>
      <c r="P54" s="2"/>
      <c r="Q54" s="2"/>
      <c r="R54" s="2"/>
      <c r="S54" s="2"/>
      <c r="T54" s="2"/>
      <c r="U54" s="2"/>
      <c r="V54" s="2"/>
      <c r="W54" s="2"/>
      <c r="X54" s="2"/>
      <c r="Y54" s="2"/>
      <c r="Z54" s="2"/>
      <c r="AA54" s="2"/>
    </row>
    <row r="57" spans="3:27" x14ac:dyDescent="0.25">
      <c r="E57" s="8"/>
    </row>
  </sheetData>
  <mergeCells count="33">
    <mergeCell ref="E53:F53"/>
    <mergeCell ref="W51:X51"/>
    <mergeCell ref="W52:X52"/>
    <mergeCell ref="G53:H53"/>
    <mergeCell ref="I53:J53"/>
    <mergeCell ref="K53:L53"/>
    <mergeCell ref="M53:N53"/>
    <mergeCell ref="O53:P53"/>
    <mergeCell ref="Q53:R53"/>
    <mergeCell ref="S53:T53"/>
    <mergeCell ref="U53:V53"/>
    <mergeCell ref="E52:F52"/>
    <mergeCell ref="G52:H52"/>
    <mergeCell ref="I52:J52"/>
    <mergeCell ref="K52:L52"/>
    <mergeCell ref="Q52:R52"/>
    <mergeCell ref="Y51:Z51"/>
    <mergeCell ref="Y52:Z52"/>
    <mergeCell ref="W53:X53"/>
    <mergeCell ref="M51:N51"/>
    <mergeCell ref="M52:N52"/>
    <mergeCell ref="O51:P51"/>
    <mergeCell ref="Q51:R51"/>
    <mergeCell ref="O52:P52"/>
    <mergeCell ref="S52:T52"/>
    <mergeCell ref="U51:V51"/>
    <mergeCell ref="U52:V52"/>
    <mergeCell ref="Y53:Z53"/>
    <mergeCell ref="E51:F51"/>
    <mergeCell ref="G51:H51"/>
    <mergeCell ref="I51:J51"/>
    <mergeCell ref="K51:L51"/>
    <mergeCell ref="S51:T51"/>
  </mergeCells>
  <conditionalFormatting sqref="E52:Z53">
    <cfRule type="containsText" dxfId="4" priority="1" operator="containsText" text="NA">
      <formula>NOT(ISERROR(SEARCH("NA",E52)))</formula>
    </cfRule>
    <cfRule type="cellIs" dxfId="3" priority="2" operator="greaterThanOrEqual">
      <formula>0</formula>
    </cfRule>
    <cfRule type="cellIs" dxfId="2" priority="3" operator="equal">
      <formula>"NA"</formula>
    </cfRule>
  </conditionalFormatting>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EDD6E5-DCB6-4AE3-B6FA-AFF5F6AA1BA9}">
  <dimension ref="C3:AE99"/>
  <sheetViews>
    <sheetView topLeftCell="B41" zoomScale="70" zoomScaleNormal="70" workbookViewId="0">
      <selection activeCell="X96" sqref="X96"/>
    </sheetView>
  </sheetViews>
  <sheetFormatPr defaultColWidth="9.140625" defaultRowHeight="15" x14ac:dyDescent="0.25"/>
  <cols>
    <col min="1" max="1" width="5.7109375" style="6" customWidth="1"/>
    <col min="2" max="2" width="6.140625" style="6" customWidth="1"/>
    <col min="3" max="3" width="3.85546875" style="6" customWidth="1"/>
    <col min="4" max="4" width="13.7109375" style="6" customWidth="1"/>
    <col min="5" max="5" width="15.42578125" style="6" customWidth="1"/>
    <col min="6" max="11" width="9.140625" style="6"/>
    <col min="12" max="12" width="10.28515625" style="6" bestFit="1" customWidth="1"/>
    <col min="13" max="25" width="9.140625" style="6"/>
    <col min="26" max="26" width="7.5703125" style="6" customWidth="1"/>
    <col min="27" max="27" width="11.28515625" style="6" customWidth="1"/>
    <col min="28" max="28" width="6" style="6" customWidth="1"/>
    <col min="29" max="29" width="9.140625" style="6"/>
    <col min="30" max="30" width="13.7109375" style="6" customWidth="1"/>
    <col min="31" max="31" width="4.7109375" style="6" customWidth="1"/>
    <col min="32" max="16384" width="9.140625" style="6"/>
  </cols>
  <sheetData>
    <row r="3" spans="3:31" x14ac:dyDescent="0.25">
      <c r="C3" s="2"/>
      <c r="D3" s="2"/>
      <c r="E3" s="2"/>
      <c r="F3" s="2"/>
      <c r="G3" s="2"/>
      <c r="H3" s="2"/>
      <c r="I3" s="2"/>
      <c r="J3" s="2"/>
      <c r="K3" s="2"/>
      <c r="L3" s="2"/>
      <c r="M3" s="2"/>
      <c r="N3" s="2"/>
      <c r="O3" s="2"/>
      <c r="P3" s="2"/>
      <c r="Q3" s="2"/>
      <c r="R3" s="2"/>
      <c r="S3" s="2"/>
      <c r="T3" s="2"/>
      <c r="U3" s="2"/>
      <c r="V3" s="2"/>
      <c r="W3" s="2"/>
      <c r="X3" s="2"/>
      <c r="Y3" s="2"/>
      <c r="Z3" s="2"/>
      <c r="AA3" s="2"/>
      <c r="AB3" s="2"/>
      <c r="AC3" s="2"/>
      <c r="AD3" s="2"/>
      <c r="AE3" s="2"/>
    </row>
    <row r="4" spans="3:31" x14ac:dyDescent="0.25">
      <c r="C4" s="2"/>
      <c r="D4" s="2"/>
      <c r="E4" s="2"/>
      <c r="F4" s="2"/>
      <c r="G4" s="2"/>
      <c r="H4" s="2"/>
      <c r="I4" s="2"/>
      <c r="J4" s="2"/>
      <c r="K4" s="2"/>
      <c r="L4" s="2"/>
      <c r="M4" s="2"/>
      <c r="N4" s="2"/>
      <c r="O4" s="2"/>
      <c r="P4" s="2"/>
      <c r="Q4" s="2"/>
      <c r="R4" s="2"/>
      <c r="S4" s="2"/>
      <c r="T4" s="2"/>
      <c r="U4" s="2"/>
      <c r="V4" s="2"/>
      <c r="W4" s="2"/>
      <c r="X4" s="2"/>
      <c r="Y4" s="2"/>
      <c r="Z4" s="2"/>
      <c r="AA4" s="2"/>
      <c r="AB4" s="2"/>
      <c r="AC4" s="2"/>
      <c r="AD4" s="2"/>
      <c r="AE4" s="2"/>
    </row>
    <row r="5" spans="3:31" x14ac:dyDescent="0.25">
      <c r="C5" s="2"/>
      <c r="D5" s="1"/>
      <c r="E5" s="1"/>
      <c r="F5" s="1"/>
      <c r="G5" s="1"/>
      <c r="H5" s="1"/>
      <c r="I5" s="1"/>
      <c r="J5" s="1"/>
      <c r="K5" s="1"/>
      <c r="L5" s="1"/>
      <c r="M5" s="1"/>
      <c r="N5" s="1"/>
      <c r="O5" s="1"/>
      <c r="P5" s="1"/>
      <c r="Q5" s="1"/>
      <c r="R5" s="1"/>
      <c r="S5" s="1"/>
      <c r="T5" s="1"/>
      <c r="U5" s="1"/>
      <c r="V5" s="1"/>
      <c r="W5" s="1"/>
      <c r="X5" s="1"/>
      <c r="Y5" s="1"/>
      <c r="Z5" s="1"/>
      <c r="AA5" s="1"/>
      <c r="AB5" s="1"/>
      <c r="AC5" s="1"/>
      <c r="AD5" s="1"/>
      <c r="AE5" s="2"/>
    </row>
    <row r="6" spans="3:31" x14ac:dyDescent="0.25">
      <c r="C6" s="2"/>
      <c r="D6" s="1"/>
      <c r="E6" s="1"/>
      <c r="F6" s="1"/>
      <c r="G6" s="1"/>
      <c r="H6" s="1"/>
      <c r="I6" s="1"/>
      <c r="J6" s="1"/>
      <c r="K6" s="1"/>
      <c r="L6" s="1"/>
      <c r="M6" s="1"/>
      <c r="N6" s="1"/>
      <c r="O6" s="1"/>
      <c r="P6" s="1"/>
      <c r="Q6" s="1"/>
      <c r="R6" s="1"/>
      <c r="S6" s="1"/>
      <c r="T6" s="1"/>
      <c r="U6" s="1"/>
      <c r="V6" s="1"/>
      <c r="W6" s="1"/>
      <c r="X6" s="1"/>
      <c r="Y6" s="1"/>
      <c r="Z6" s="1"/>
      <c r="AA6" s="1"/>
      <c r="AB6" s="1"/>
      <c r="AC6" s="1"/>
      <c r="AD6" s="1"/>
      <c r="AE6" s="2"/>
    </row>
    <row r="7" spans="3:31" x14ac:dyDescent="0.25">
      <c r="C7" s="2"/>
      <c r="D7" s="1"/>
      <c r="E7" s="1"/>
      <c r="F7" s="1"/>
      <c r="G7" s="1"/>
      <c r="H7" s="1"/>
      <c r="I7" s="1"/>
      <c r="J7" s="1"/>
      <c r="K7" s="1"/>
      <c r="L7" s="1"/>
      <c r="M7" s="1"/>
      <c r="N7" s="1"/>
      <c r="O7" s="1"/>
      <c r="P7" s="1"/>
      <c r="Q7" s="1"/>
      <c r="R7" s="1"/>
      <c r="S7" s="1"/>
      <c r="T7" s="1"/>
      <c r="U7" s="1"/>
      <c r="V7" s="1"/>
      <c r="W7" s="1"/>
      <c r="X7" s="1"/>
      <c r="Y7" s="1"/>
      <c r="Z7" s="1"/>
      <c r="AA7" s="1"/>
      <c r="AB7" s="1"/>
      <c r="AC7" s="1"/>
      <c r="AD7" s="1"/>
      <c r="AE7" s="2"/>
    </row>
    <row r="8" spans="3:31" x14ac:dyDescent="0.25">
      <c r="C8" s="2"/>
      <c r="D8" s="1"/>
      <c r="E8" s="1"/>
      <c r="F8" s="1"/>
      <c r="G8" s="1"/>
      <c r="H8" s="1"/>
      <c r="I8" s="1"/>
      <c r="J8" s="1"/>
      <c r="K8" s="1"/>
      <c r="L8" s="1"/>
      <c r="M8" s="1"/>
      <c r="N8" s="1"/>
      <c r="O8" s="1"/>
      <c r="P8" s="1"/>
      <c r="Q8" s="1"/>
      <c r="R8" s="1"/>
      <c r="S8" s="1"/>
      <c r="T8" s="1"/>
      <c r="U8" s="1"/>
      <c r="V8" s="1"/>
      <c r="W8" s="1"/>
      <c r="X8" s="1"/>
      <c r="Y8" s="1"/>
      <c r="Z8" s="1"/>
      <c r="AA8" s="1"/>
      <c r="AB8" s="1"/>
      <c r="AC8" s="1"/>
      <c r="AD8" s="1"/>
      <c r="AE8" s="2"/>
    </row>
    <row r="9" spans="3:31" x14ac:dyDescent="0.25">
      <c r="C9" s="2"/>
      <c r="D9" s="1"/>
      <c r="E9" s="1"/>
      <c r="F9" s="1"/>
      <c r="G9" s="1"/>
      <c r="H9" s="1"/>
      <c r="I9" s="1"/>
      <c r="J9" s="1"/>
      <c r="K9" s="1"/>
      <c r="L9" s="1"/>
      <c r="M9" s="1"/>
      <c r="N9" s="1"/>
      <c r="O9" s="1"/>
      <c r="P9" s="1"/>
      <c r="Q9" s="1"/>
      <c r="R9" s="1"/>
      <c r="S9" s="1"/>
      <c r="T9" s="1"/>
      <c r="U9" s="1"/>
      <c r="V9" s="1"/>
      <c r="W9" s="1"/>
      <c r="X9" s="1"/>
      <c r="Y9" s="1"/>
      <c r="Z9" s="1"/>
      <c r="AA9" s="1"/>
      <c r="AB9" s="1"/>
      <c r="AC9" s="1"/>
      <c r="AD9" s="1"/>
      <c r="AE9" s="2"/>
    </row>
    <row r="10" spans="3:31" x14ac:dyDescent="0.25">
      <c r="C10" s="2"/>
      <c r="D10" s="1"/>
      <c r="E10" s="1"/>
      <c r="F10" s="1"/>
      <c r="G10" s="1"/>
      <c r="H10" s="1"/>
      <c r="I10" s="1"/>
      <c r="J10" s="1"/>
      <c r="K10" s="1"/>
      <c r="L10" s="1"/>
      <c r="M10" s="1"/>
      <c r="N10" s="1"/>
      <c r="O10" s="1"/>
      <c r="P10" s="1"/>
      <c r="Q10" s="1"/>
      <c r="R10" s="1"/>
      <c r="S10" s="1"/>
      <c r="T10" s="1"/>
      <c r="U10" s="1"/>
      <c r="V10" s="1"/>
      <c r="W10" s="1"/>
      <c r="X10" s="1"/>
      <c r="Y10" s="1"/>
      <c r="Z10" s="1"/>
      <c r="AA10" s="1"/>
      <c r="AB10" s="1"/>
      <c r="AC10" s="1"/>
      <c r="AD10" s="1"/>
      <c r="AE10" s="2"/>
    </row>
    <row r="11" spans="3:31" x14ac:dyDescent="0.25">
      <c r="C11" s="2"/>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2"/>
    </row>
    <row r="12" spans="3:31" x14ac:dyDescent="0.25">
      <c r="C12" s="2"/>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2"/>
    </row>
    <row r="13" spans="3:31" x14ac:dyDescent="0.25">
      <c r="C13" s="2"/>
      <c r="D13" s="1"/>
      <c r="E13" s="1"/>
      <c r="F13" s="1"/>
      <c r="G13" s="1"/>
      <c r="H13" s="1"/>
      <c r="I13" s="1"/>
      <c r="J13" s="1"/>
      <c r="K13" s="1"/>
      <c r="L13" s="1"/>
      <c r="M13" s="1"/>
      <c r="N13" s="1"/>
      <c r="O13" s="1"/>
      <c r="P13" s="1"/>
      <c r="Q13" s="1"/>
      <c r="R13" s="1"/>
      <c r="S13" s="1"/>
      <c r="T13" s="1"/>
      <c r="U13" s="1"/>
      <c r="V13" s="1"/>
      <c r="W13" s="1"/>
      <c r="X13" s="1"/>
      <c r="Y13" s="1"/>
      <c r="Z13" s="1"/>
      <c r="AA13" s="1"/>
      <c r="AB13" s="1"/>
      <c r="AC13" s="1"/>
      <c r="AD13" s="1"/>
      <c r="AE13" s="2"/>
    </row>
    <row r="14" spans="3:31" x14ac:dyDescent="0.25">
      <c r="C14" s="2"/>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2"/>
    </row>
    <row r="15" spans="3:31" x14ac:dyDescent="0.25">
      <c r="C15" s="2"/>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2"/>
    </row>
    <row r="16" spans="3:31" x14ac:dyDescent="0.25">
      <c r="C16" s="2"/>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2"/>
    </row>
    <row r="17" spans="3:31" x14ac:dyDescent="0.25">
      <c r="C17" s="2"/>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2"/>
    </row>
    <row r="18" spans="3:31" x14ac:dyDescent="0.25">
      <c r="C18" s="2"/>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2"/>
    </row>
    <row r="19" spans="3:31" x14ac:dyDescent="0.25">
      <c r="C19" s="2"/>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2"/>
    </row>
    <row r="20" spans="3:31" x14ac:dyDescent="0.25">
      <c r="C20" s="2"/>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2"/>
    </row>
    <row r="21" spans="3:31" x14ac:dyDescent="0.25">
      <c r="C21" s="2"/>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2"/>
    </row>
    <row r="22" spans="3:31" x14ac:dyDescent="0.25">
      <c r="C22" s="2"/>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2"/>
    </row>
    <row r="23" spans="3:31" x14ac:dyDescent="0.25">
      <c r="C23" s="2"/>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2"/>
    </row>
    <row r="24" spans="3:31" x14ac:dyDescent="0.25">
      <c r="C24" s="2"/>
      <c r="D24" s="1"/>
      <c r="E24" s="1"/>
      <c r="F24" s="1"/>
      <c r="G24" s="1"/>
      <c r="H24" s="1"/>
      <c r="I24" s="1"/>
      <c r="J24" s="1"/>
      <c r="K24" s="1"/>
      <c r="L24" s="1"/>
      <c r="M24" s="1"/>
      <c r="N24" s="1"/>
      <c r="O24" s="1"/>
      <c r="P24" s="1"/>
      <c r="Q24" s="1"/>
      <c r="R24" s="1"/>
      <c r="S24" s="1"/>
      <c r="T24" s="1"/>
      <c r="U24" s="1"/>
      <c r="V24" s="1"/>
      <c r="W24" s="1"/>
      <c r="X24" s="1"/>
      <c r="Y24" s="1"/>
      <c r="Z24" s="1"/>
      <c r="AA24" s="1"/>
      <c r="AB24" s="1"/>
      <c r="AC24" s="1"/>
      <c r="AD24" s="1"/>
      <c r="AE24" s="2"/>
    </row>
    <row r="25" spans="3:31" x14ac:dyDescent="0.25">
      <c r="C25" s="2"/>
      <c r="D25" s="1"/>
      <c r="E25" s="1"/>
      <c r="F25" s="1"/>
      <c r="G25" s="1"/>
      <c r="H25" s="1"/>
      <c r="I25" s="1"/>
      <c r="J25" s="1"/>
      <c r="K25" s="1"/>
      <c r="L25" s="1"/>
      <c r="M25" s="1"/>
      <c r="N25" s="1"/>
      <c r="O25" s="1"/>
      <c r="P25" s="1"/>
      <c r="Q25" s="1"/>
      <c r="R25" s="1"/>
      <c r="S25" s="1"/>
      <c r="T25" s="1"/>
      <c r="U25" s="1"/>
      <c r="V25" s="1"/>
      <c r="W25" s="1"/>
      <c r="X25" s="1"/>
      <c r="Y25" s="1"/>
      <c r="Z25" s="1"/>
      <c r="AA25" s="1"/>
      <c r="AB25" s="1"/>
      <c r="AC25" s="1"/>
      <c r="AD25" s="1"/>
      <c r="AE25" s="2"/>
    </row>
    <row r="26" spans="3:31" x14ac:dyDescent="0.25">
      <c r="C26" s="2"/>
      <c r="D26" s="1"/>
      <c r="E26" s="1"/>
      <c r="F26" s="1"/>
      <c r="G26" s="1"/>
      <c r="H26" s="1"/>
      <c r="I26" s="1"/>
      <c r="J26" s="1"/>
      <c r="K26" s="1"/>
      <c r="L26" s="1"/>
      <c r="M26" s="1"/>
      <c r="N26" s="1"/>
      <c r="O26" s="1"/>
      <c r="P26" s="1"/>
      <c r="Q26" s="1"/>
      <c r="R26" s="1"/>
      <c r="S26" s="1"/>
      <c r="T26" s="1"/>
      <c r="U26" s="1"/>
      <c r="V26" s="1"/>
      <c r="W26" s="1"/>
      <c r="X26" s="1"/>
      <c r="Y26" s="1"/>
      <c r="Z26" s="1"/>
      <c r="AA26" s="1"/>
      <c r="AB26" s="1"/>
      <c r="AC26" s="1"/>
      <c r="AD26" s="1"/>
      <c r="AE26" s="2"/>
    </row>
    <row r="27" spans="3:31" x14ac:dyDescent="0.25">
      <c r="C27" s="2"/>
      <c r="D27" s="1"/>
      <c r="E27" s="1"/>
      <c r="F27" s="1"/>
      <c r="G27" s="1"/>
      <c r="H27" s="1"/>
      <c r="I27" s="1"/>
      <c r="J27" s="1"/>
      <c r="K27" s="1"/>
      <c r="L27" s="1"/>
      <c r="M27" s="1"/>
      <c r="N27" s="1"/>
      <c r="O27" s="1"/>
      <c r="P27" s="1"/>
      <c r="Q27" s="1"/>
      <c r="R27" s="1"/>
      <c r="S27" s="1"/>
      <c r="T27" s="1"/>
      <c r="U27" s="1"/>
      <c r="V27" s="1"/>
      <c r="W27" s="1"/>
      <c r="X27" s="1"/>
      <c r="Y27" s="1"/>
      <c r="Z27" s="1"/>
      <c r="AA27" s="1"/>
      <c r="AB27" s="1"/>
      <c r="AC27" s="1"/>
      <c r="AD27" s="1"/>
      <c r="AE27" s="2"/>
    </row>
    <row r="28" spans="3:31" x14ac:dyDescent="0.25">
      <c r="C28" s="2"/>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2"/>
    </row>
    <row r="29" spans="3:31" x14ac:dyDescent="0.25">
      <c r="C29" s="2"/>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2"/>
    </row>
    <row r="30" spans="3:31" x14ac:dyDescent="0.25">
      <c r="C30" s="2"/>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2"/>
    </row>
    <row r="31" spans="3:31" x14ac:dyDescent="0.25">
      <c r="C31" s="2"/>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2"/>
    </row>
    <row r="32" spans="3:31" x14ac:dyDescent="0.25">
      <c r="C32" s="2"/>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2"/>
    </row>
    <row r="33" spans="3:31" x14ac:dyDescent="0.25">
      <c r="C33" s="2"/>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2"/>
    </row>
    <row r="34" spans="3:31" x14ac:dyDescent="0.25">
      <c r="C34" s="2"/>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2"/>
    </row>
    <row r="35" spans="3:31" x14ac:dyDescent="0.25">
      <c r="C35" s="2"/>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2"/>
    </row>
    <row r="36" spans="3:31" x14ac:dyDescent="0.25">
      <c r="C36" s="2"/>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2"/>
    </row>
    <row r="37" spans="3:31" x14ac:dyDescent="0.25">
      <c r="C37" s="2"/>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2"/>
    </row>
    <row r="38" spans="3:31" x14ac:dyDescent="0.25">
      <c r="C38" s="2"/>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2"/>
    </row>
    <row r="39" spans="3:31" x14ac:dyDescent="0.25">
      <c r="C39" s="2"/>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2"/>
    </row>
    <row r="40" spans="3:31" x14ac:dyDescent="0.25">
      <c r="C40" s="2"/>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2"/>
    </row>
    <row r="41" spans="3:31" x14ac:dyDescent="0.25">
      <c r="C41" s="2"/>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2"/>
    </row>
    <row r="42" spans="3:31" x14ac:dyDescent="0.25">
      <c r="C42" s="2"/>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2"/>
    </row>
    <row r="43" spans="3:31" x14ac:dyDescent="0.25">
      <c r="C43" s="2"/>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2"/>
    </row>
    <row r="44" spans="3:31" x14ac:dyDescent="0.25">
      <c r="C44" s="2"/>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2"/>
    </row>
    <row r="45" spans="3:31" x14ac:dyDescent="0.25">
      <c r="C45" s="2"/>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2"/>
    </row>
    <row r="46" spans="3:31" x14ac:dyDescent="0.25">
      <c r="C46" s="2"/>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2"/>
    </row>
    <row r="47" spans="3:31" ht="19.5" customHeight="1" x14ac:dyDescent="0.25">
      <c r="C47" s="2"/>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2"/>
    </row>
    <row r="48" spans="3:31" x14ac:dyDescent="0.25">
      <c r="C48" s="2"/>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2"/>
    </row>
    <row r="49" spans="3:31" x14ac:dyDescent="0.25">
      <c r="C49" s="2"/>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2"/>
    </row>
    <row r="50" spans="3:31" x14ac:dyDescent="0.25">
      <c r="C50" s="2"/>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2"/>
    </row>
    <row r="51" spans="3:31" x14ac:dyDescent="0.25">
      <c r="C51" s="2"/>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2"/>
    </row>
    <row r="52" spans="3:31" x14ac:dyDescent="0.25">
      <c r="C52" s="2"/>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2"/>
    </row>
    <row r="53" spans="3:31" x14ac:dyDescent="0.25">
      <c r="C53" s="2"/>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2"/>
    </row>
    <row r="54" spans="3:31" x14ac:dyDescent="0.25">
      <c r="C54" s="2"/>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2"/>
    </row>
    <row r="55" spans="3:31" x14ac:dyDescent="0.25">
      <c r="C55" s="2"/>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2"/>
    </row>
    <row r="56" spans="3:31" x14ac:dyDescent="0.25">
      <c r="C56" s="2"/>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2"/>
    </row>
    <row r="57" spans="3:31" x14ac:dyDescent="0.25">
      <c r="C57" s="2"/>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2"/>
    </row>
    <row r="58" spans="3:31" x14ac:dyDescent="0.25">
      <c r="C58" s="2"/>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2"/>
    </row>
    <row r="59" spans="3:31" x14ac:dyDescent="0.25">
      <c r="C59" s="2"/>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2"/>
    </row>
    <row r="60" spans="3:31" x14ac:dyDescent="0.25">
      <c r="C60" s="2"/>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2"/>
    </row>
    <row r="61" spans="3:31" x14ac:dyDescent="0.25">
      <c r="C61" s="2"/>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2"/>
    </row>
    <row r="62" spans="3:31" x14ac:dyDescent="0.25">
      <c r="C62" s="2"/>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2"/>
    </row>
    <row r="63" spans="3:31" x14ac:dyDescent="0.25">
      <c r="C63" s="2"/>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2"/>
    </row>
    <row r="64" spans="3:31" x14ac:dyDescent="0.25">
      <c r="C64" s="2"/>
      <c r="D64" s="1"/>
      <c r="E64" s="1"/>
      <c r="F64" s="1"/>
      <c r="G64" s="1"/>
      <c r="H64" s="1"/>
      <c r="I64" s="1"/>
      <c r="J64" s="1"/>
      <c r="K64" s="1"/>
      <c r="L64" s="1"/>
      <c r="M64" s="1"/>
      <c r="N64" s="1"/>
      <c r="O64" s="1"/>
      <c r="P64" s="1"/>
      <c r="Q64" s="1"/>
      <c r="R64" s="1"/>
      <c r="S64" s="1"/>
      <c r="T64" s="1"/>
      <c r="U64" s="1"/>
      <c r="V64" s="1"/>
      <c r="W64" s="1"/>
      <c r="X64" s="1"/>
      <c r="Y64" s="1"/>
      <c r="Z64" s="1"/>
      <c r="AA64" s="1"/>
      <c r="AB64" s="1"/>
      <c r="AC64" s="1"/>
      <c r="AD64" s="1"/>
      <c r="AE64" s="2"/>
    </row>
    <row r="65" spans="3:31" x14ac:dyDescent="0.25">
      <c r="C65" s="2"/>
      <c r="D65" s="1"/>
      <c r="E65" s="1"/>
      <c r="F65" s="1"/>
      <c r="G65" s="1"/>
      <c r="H65" s="1"/>
      <c r="I65" s="1"/>
      <c r="J65" s="1"/>
      <c r="K65" s="1"/>
      <c r="L65" s="1"/>
      <c r="M65" s="1"/>
      <c r="N65" s="1"/>
      <c r="O65" s="1"/>
      <c r="P65" s="1"/>
      <c r="Q65" s="1"/>
      <c r="R65" s="1"/>
      <c r="S65" s="1"/>
      <c r="T65" s="1"/>
      <c r="U65" s="1"/>
      <c r="V65" s="1"/>
      <c r="W65" s="1"/>
      <c r="X65" s="1"/>
      <c r="Y65" s="1"/>
      <c r="Z65" s="1"/>
      <c r="AA65" s="1"/>
      <c r="AB65" s="1"/>
      <c r="AC65" s="1"/>
      <c r="AD65" s="1"/>
      <c r="AE65" s="2"/>
    </row>
    <row r="66" spans="3:31" x14ac:dyDescent="0.25">
      <c r="C66" s="2"/>
      <c r="D66" s="1"/>
      <c r="E66" s="1"/>
      <c r="F66" s="1"/>
      <c r="G66" s="1"/>
      <c r="H66" s="1"/>
      <c r="I66" s="1"/>
      <c r="J66" s="1"/>
      <c r="K66" s="1"/>
      <c r="L66" s="1"/>
      <c r="M66" s="1"/>
      <c r="N66" s="1"/>
      <c r="O66" s="1"/>
      <c r="P66" s="1"/>
      <c r="Q66" s="1"/>
      <c r="R66" s="1"/>
      <c r="S66" s="1"/>
      <c r="T66" s="1"/>
      <c r="U66" s="1"/>
      <c r="V66" s="1"/>
      <c r="W66" s="1"/>
      <c r="X66" s="1"/>
      <c r="Y66" s="1"/>
      <c r="Z66" s="1"/>
      <c r="AA66" s="1"/>
      <c r="AB66" s="1"/>
      <c r="AC66" s="1"/>
      <c r="AD66" s="1"/>
      <c r="AE66" s="2"/>
    </row>
    <row r="67" spans="3:31" x14ac:dyDescent="0.25">
      <c r="C67" s="2"/>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2"/>
    </row>
    <row r="68" spans="3:31" x14ac:dyDescent="0.25">
      <c r="C68" s="2"/>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2"/>
    </row>
    <row r="69" spans="3:31" x14ac:dyDescent="0.25">
      <c r="C69" s="2"/>
      <c r="D69" s="1"/>
      <c r="E69" s="1"/>
      <c r="F69" s="1"/>
      <c r="G69" s="1"/>
      <c r="H69" s="1"/>
      <c r="I69" s="1"/>
      <c r="J69" s="1"/>
      <c r="K69" s="1"/>
      <c r="L69" s="1"/>
      <c r="M69" s="1"/>
      <c r="N69" s="1"/>
      <c r="O69" s="1"/>
      <c r="P69" s="1"/>
      <c r="Q69" s="1"/>
      <c r="R69" s="1"/>
      <c r="S69" s="1"/>
      <c r="T69" s="1"/>
      <c r="U69" s="1"/>
      <c r="V69" s="1"/>
      <c r="W69" s="1"/>
      <c r="X69" s="1"/>
      <c r="Y69" s="1"/>
      <c r="Z69" s="1"/>
      <c r="AA69" s="1"/>
      <c r="AB69" s="1"/>
      <c r="AC69" s="1"/>
      <c r="AD69" s="1"/>
      <c r="AE69" s="2"/>
    </row>
    <row r="70" spans="3:31" x14ac:dyDescent="0.25">
      <c r="C70" s="2"/>
      <c r="D70" s="1"/>
      <c r="E70" s="1"/>
      <c r="F70" s="1"/>
      <c r="G70" s="1"/>
      <c r="H70" s="1"/>
      <c r="I70" s="1"/>
      <c r="J70" s="1"/>
      <c r="K70" s="1"/>
      <c r="L70" s="1"/>
      <c r="M70" s="1"/>
      <c r="N70" s="1"/>
      <c r="O70" s="1"/>
      <c r="P70" s="1"/>
      <c r="Q70" s="1"/>
      <c r="R70" s="1"/>
      <c r="S70" s="1"/>
      <c r="T70" s="1"/>
      <c r="U70" s="1"/>
      <c r="V70" s="1"/>
      <c r="W70" s="1"/>
      <c r="X70" s="1"/>
      <c r="Y70" s="1"/>
      <c r="Z70" s="1"/>
      <c r="AA70" s="1"/>
      <c r="AB70" s="1"/>
      <c r="AC70" s="1"/>
      <c r="AD70" s="1"/>
      <c r="AE70" s="2"/>
    </row>
    <row r="71" spans="3:31" x14ac:dyDescent="0.25">
      <c r="C71" s="2"/>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2"/>
    </row>
    <row r="72" spans="3:31" x14ac:dyDescent="0.25">
      <c r="C72" s="2"/>
      <c r="D72" s="1"/>
      <c r="E72" s="1"/>
      <c r="F72" s="1"/>
      <c r="G72" s="1"/>
      <c r="H72" s="1"/>
      <c r="I72" s="1"/>
      <c r="J72" s="1"/>
      <c r="K72" s="1"/>
      <c r="L72" s="1"/>
      <c r="M72" s="1"/>
      <c r="N72" s="1"/>
      <c r="O72" s="1"/>
      <c r="P72" s="1"/>
      <c r="Q72" s="1"/>
      <c r="R72" s="1"/>
      <c r="S72" s="1"/>
      <c r="T72" s="1"/>
      <c r="U72" s="1"/>
      <c r="V72" s="1"/>
      <c r="W72" s="1"/>
      <c r="X72" s="1"/>
      <c r="Y72" s="1"/>
      <c r="Z72" s="1"/>
      <c r="AA72" s="1"/>
      <c r="AB72" s="1"/>
      <c r="AC72" s="1"/>
      <c r="AD72" s="1"/>
      <c r="AE72" s="2"/>
    </row>
    <row r="73" spans="3:31" x14ac:dyDescent="0.25">
      <c r="C73" s="2"/>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2"/>
    </row>
    <row r="74" spans="3:31" x14ac:dyDescent="0.25">
      <c r="C74" s="2"/>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2"/>
    </row>
    <row r="75" spans="3:31" x14ac:dyDescent="0.25">
      <c r="C75" s="2"/>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2"/>
    </row>
    <row r="76" spans="3:31" x14ac:dyDescent="0.25">
      <c r="C76" s="2"/>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2"/>
    </row>
    <row r="77" spans="3:31" x14ac:dyDescent="0.25">
      <c r="C77" s="2"/>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2"/>
    </row>
    <row r="78" spans="3:31" x14ac:dyDescent="0.25">
      <c r="C78" s="2"/>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2"/>
    </row>
    <row r="79" spans="3:31" x14ac:dyDescent="0.25">
      <c r="C79" s="2"/>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2"/>
    </row>
    <row r="80" spans="3:31" ht="24.6" customHeight="1" x14ac:dyDescent="0.25">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row>
    <row r="82" spans="3:28" x14ac:dyDescent="0.25">
      <c r="O82" s="8"/>
    </row>
    <row r="83" spans="3:28" ht="15.75" thickBot="1" x14ac:dyDescent="0.3">
      <c r="C83" s="2"/>
      <c r="D83" s="2"/>
      <c r="E83" s="2"/>
      <c r="F83" s="2"/>
      <c r="G83" s="2"/>
      <c r="H83" s="2"/>
      <c r="I83" s="2"/>
      <c r="J83" s="2"/>
      <c r="K83" s="2"/>
      <c r="L83" s="2"/>
      <c r="M83" s="2"/>
      <c r="N83" s="2"/>
      <c r="O83" s="2"/>
      <c r="P83" s="2"/>
      <c r="Q83" s="2"/>
      <c r="R83" s="2"/>
      <c r="S83" s="2"/>
      <c r="T83" s="2"/>
      <c r="U83" s="2"/>
      <c r="V83" s="2"/>
      <c r="W83" s="2"/>
      <c r="X83" s="2"/>
      <c r="Y83" s="2"/>
      <c r="Z83" s="2"/>
      <c r="AA83" s="2"/>
      <c r="AB83" s="2"/>
    </row>
    <row r="84" spans="3:28" ht="122.25" customHeight="1" x14ac:dyDescent="0.25">
      <c r="C84" s="5"/>
      <c r="D84" s="9" t="s">
        <v>31</v>
      </c>
      <c r="E84" s="12" t="s">
        <v>32</v>
      </c>
      <c r="F84" s="219" t="s">
        <v>27</v>
      </c>
      <c r="G84" s="196"/>
      <c r="H84" s="196" t="s">
        <v>36</v>
      </c>
      <c r="I84" s="196"/>
      <c r="J84" s="196" t="s">
        <v>29</v>
      </c>
      <c r="K84" s="196"/>
      <c r="L84" s="196" t="str">
        <f>"OPERATOR"&amp;" "&amp;INPUT!$C$19</f>
        <v>OPERATOR STATIE DE SORTARE A DESEURILOR RECICLABILE COLECTATE SEPARAT</v>
      </c>
      <c r="M84" s="196"/>
      <c r="N84" s="196" t="str">
        <f>"OPERATOR"&amp;" "&amp;INPUT!$C$22</f>
        <v>OPERATOR  STATIE DE COMPOSTARE A BIODESEURILOR COLECTATE SEPARAT</v>
      </c>
      <c r="O84" s="196"/>
      <c r="P84" s="196" t="str">
        <f>"OPERATOR"&amp;" "&amp;INPUT!$C$25</f>
        <v>OPERATOR INSTALATIE DE DIGESTIE ANAEROBA A BIODESEURILOR COLECTATE SEPARAT</v>
      </c>
      <c r="Q84" s="196"/>
      <c r="R84" s="196" t="str">
        <f>"OPERATOR"&amp;" "&amp;INPUT!C28</f>
        <v>OPERATOR INSTALATIE TMB A DESEURILOR REZIDUALE</v>
      </c>
      <c r="S84" s="196"/>
      <c r="T84" s="196" t="e">
        <f>"OPERATOR"&amp;" "&amp;INPUT!#REF!</f>
        <v>#REF!</v>
      </c>
      <c r="U84" s="196"/>
      <c r="V84" s="196" t="str">
        <f>"OPERATOR"&amp;" "&amp;INPUT!$C$30</f>
        <v xml:space="preserve">OPERATOR INSTALATIE INTEGRATA </v>
      </c>
      <c r="W84" s="196"/>
      <c r="X84" s="196" t="e">
        <f>"OPERATOR"&amp;" "&amp;INPUT!#REF!</f>
        <v>#REF!</v>
      </c>
      <c r="Y84" s="196"/>
      <c r="Z84" s="196" t="s">
        <v>38</v>
      </c>
      <c r="AA84" s="197"/>
      <c r="AB84" s="2"/>
    </row>
    <row r="85" spans="3:28" ht="37.5" customHeight="1" x14ac:dyDescent="0.25">
      <c r="C85" s="2"/>
      <c r="D85" s="213" t="s">
        <v>29</v>
      </c>
      <c r="E85" s="214"/>
      <c r="F85" s="215">
        <f>IF(INPUT!E6&gt;0%,(INPUT!#REF!+INPUT!#REF!)*INPUT!E6,0)</f>
        <v>0</v>
      </c>
      <c r="G85" s="198"/>
      <c r="H85" s="198" t="s">
        <v>34</v>
      </c>
      <c r="I85" s="198"/>
      <c r="J85" s="198" t="s">
        <v>34</v>
      </c>
      <c r="K85" s="198"/>
      <c r="L85" s="198" t="s">
        <v>34</v>
      </c>
      <c r="M85" s="198"/>
      <c r="N85" s="198" t="s">
        <v>34</v>
      </c>
      <c r="O85" s="198"/>
      <c r="P85" s="198" t="s">
        <v>34</v>
      </c>
      <c r="Q85" s="198"/>
      <c r="R85" s="198" t="s">
        <v>34</v>
      </c>
      <c r="S85" s="198"/>
      <c r="T85" s="198" t="s">
        <v>34</v>
      </c>
      <c r="U85" s="198"/>
      <c r="V85" s="198" t="s">
        <v>34</v>
      </c>
      <c r="W85" s="198"/>
      <c r="X85" s="198" t="s">
        <v>34</v>
      </c>
      <c r="Y85" s="198"/>
      <c r="Z85" s="198" t="s">
        <v>34</v>
      </c>
      <c r="AA85" s="199"/>
      <c r="AB85" s="2"/>
    </row>
    <row r="86" spans="3:28" ht="40.5" customHeight="1" x14ac:dyDescent="0.25">
      <c r="C86" s="2"/>
      <c r="D86" s="213" t="str">
        <f>"OPERATOR"&amp;" "&amp;INPUT!C17</f>
        <v>OPERATOR STATIE DE TRANSFER</v>
      </c>
      <c r="E86" s="214"/>
      <c r="F86" s="217" t="s">
        <v>34</v>
      </c>
      <c r="G86" s="218"/>
      <c r="H86" s="198" t="s">
        <v>34</v>
      </c>
      <c r="I86" s="198"/>
      <c r="J86" s="198" t="e">
        <f>IF(INPUT!E17="DA",TARIF!H87+TARIF!H88+TARIF!H89+TARIF!H90+TARIF!H91+TARIF!H92+TARIF!H93,0)</f>
        <v>#REF!</v>
      </c>
      <c r="K86" s="198"/>
      <c r="L86" s="198" t="s">
        <v>34</v>
      </c>
      <c r="M86" s="198"/>
      <c r="N86" s="198" t="s">
        <v>34</v>
      </c>
      <c r="O86" s="198"/>
      <c r="P86" s="198" t="s">
        <v>34</v>
      </c>
      <c r="Q86" s="198"/>
      <c r="R86" s="198" t="s">
        <v>34</v>
      </c>
      <c r="S86" s="198"/>
      <c r="T86" s="198" t="s">
        <v>34</v>
      </c>
      <c r="U86" s="198"/>
      <c r="V86" s="198" t="s">
        <v>34</v>
      </c>
      <c r="W86" s="198"/>
      <c r="X86" s="198" t="s">
        <v>34</v>
      </c>
      <c r="Y86" s="198"/>
      <c r="Z86" s="220">
        <f>SUM(L86:Y86)</f>
        <v>0</v>
      </c>
      <c r="AA86" s="221"/>
      <c r="AB86" s="2"/>
    </row>
    <row r="87" spans="3:28" ht="40.5" customHeight="1" x14ac:dyDescent="0.25">
      <c r="C87" s="2"/>
      <c r="D87" s="213" t="str">
        <f>"OPERATOR"&amp;" "&amp;INPUT!C19</f>
        <v>OPERATOR STATIE DE SORTARE A DESEURILOR RECICLABILE COLECTATE SEPARAT</v>
      </c>
      <c r="E87" s="214"/>
      <c r="F87" s="217" t="s">
        <v>34</v>
      </c>
      <c r="G87" s="218"/>
      <c r="H87" s="220">
        <f>IF(AND(INPUT!$E$6&gt;0%,INPUT!$E$19="DA"),IF(INPUT!E20="NU",INPUT!$I$114*(1-INPUT!$G$66)*(CEC+DEP)*INPUT!$E$6,INPUT!$I$114*(1-INPUT!$G$66)*(CEC+DEP)*INPUT!G75*INPUT!$E$6),0)</f>
        <v>0</v>
      </c>
      <c r="I87" s="224"/>
      <c r="J87" s="224"/>
      <c r="K87" s="215"/>
      <c r="L87" s="198" t="s">
        <v>34</v>
      </c>
      <c r="M87" s="198"/>
      <c r="N87" s="198" t="s">
        <v>34</v>
      </c>
      <c r="O87" s="198"/>
      <c r="P87" s="198" t="s">
        <v>34</v>
      </c>
      <c r="Q87" s="198"/>
      <c r="R87" s="198" t="s">
        <v>34</v>
      </c>
      <c r="S87" s="198"/>
      <c r="T87" s="198" t="s">
        <v>34</v>
      </c>
      <c r="U87" s="198"/>
      <c r="V87" s="198" t="s">
        <v>34</v>
      </c>
      <c r="W87" s="198"/>
      <c r="X87" s="198" t="s">
        <v>34</v>
      </c>
      <c r="Y87" s="198"/>
      <c r="Z87" s="220">
        <f t="shared" ref="Z87:Z93" si="0">SUM(L87:Y87)</f>
        <v>0</v>
      </c>
      <c r="AA87" s="221"/>
      <c r="AB87" s="2"/>
    </row>
    <row r="88" spans="3:28" ht="40.5" customHeight="1" x14ac:dyDescent="0.25">
      <c r="C88" s="2"/>
      <c r="D88" s="213" t="str">
        <f>"OPERATOR"&amp;" "&amp;INPUT!C22</f>
        <v>OPERATOR  STATIE DE COMPOSTARE A BIODESEURILOR COLECTATE SEPARAT</v>
      </c>
      <c r="E88" s="214"/>
      <c r="F88" s="217" t="s">
        <v>34</v>
      </c>
      <c r="G88" s="218"/>
      <c r="H88" s="220">
        <f>IF(AND(INPUT!$E$6&gt;0%,INPUT!$E$22="DA"),IF(INPUT!E23="NU",INPUT!$I$118*INPUT!$G$69*(CEC+DEP)*INPUT!$E$6,INPUT!$I$118*INPUT!$G$69*(CEC+DEP)*INPUT!G75*INPUT!$E$6),0)</f>
        <v>0</v>
      </c>
      <c r="I88" s="224"/>
      <c r="J88" s="224"/>
      <c r="K88" s="215"/>
      <c r="L88" s="198" t="s">
        <v>34</v>
      </c>
      <c r="M88" s="198"/>
      <c r="N88" s="198" t="s">
        <v>34</v>
      </c>
      <c r="O88" s="198"/>
      <c r="P88" s="198" t="s">
        <v>34</v>
      </c>
      <c r="Q88" s="198"/>
      <c r="R88" s="198" t="s">
        <v>34</v>
      </c>
      <c r="S88" s="198"/>
      <c r="T88" s="198" t="s">
        <v>34</v>
      </c>
      <c r="U88" s="198"/>
      <c r="V88" s="198" t="s">
        <v>34</v>
      </c>
      <c r="W88" s="198"/>
      <c r="X88" s="198" t="s">
        <v>34</v>
      </c>
      <c r="Y88" s="198"/>
      <c r="Z88" s="220">
        <f t="shared" si="0"/>
        <v>0</v>
      </c>
      <c r="AA88" s="221"/>
      <c r="AB88" s="2"/>
    </row>
    <row r="89" spans="3:28" ht="40.5" customHeight="1" x14ac:dyDescent="0.25">
      <c r="C89" s="2"/>
      <c r="D89" s="213" t="str">
        <f>"OPERATOR"&amp;" "&amp;INPUT!C25</f>
        <v>OPERATOR INSTALATIE DE DIGESTIE ANAEROBA A BIODESEURILOR COLECTATE SEPARAT</v>
      </c>
      <c r="E89" s="214"/>
      <c r="F89" s="217" t="s">
        <v>34</v>
      </c>
      <c r="G89" s="218"/>
      <c r="H89" s="220">
        <f>IF(AND(INPUT!$E$6&gt;0%,INPUT!$E$25="DA"),INPUT!$I$122*INPUT!$G$72*(CEC+DEP)*INPUT!$E$6,0)</f>
        <v>0</v>
      </c>
      <c r="I89" s="224"/>
      <c r="J89" s="224"/>
      <c r="K89" s="215"/>
      <c r="L89" s="198" t="s">
        <v>34</v>
      </c>
      <c r="M89" s="198"/>
      <c r="N89" s="198" t="s">
        <v>34</v>
      </c>
      <c r="O89" s="198"/>
      <c r="P89" s="198" t="s">
        <v>34</v>
      </c>
      <c r="Q89" s="198"/>
      <c r="R89" s="198" t="s">
        <v>34</v>
      </c>
      <c r="S89" s="198"/>
      <c r="T89" s="198" t="s">
        <v>34</v>
      </c>
      <c r="U89" s="198"/>
      <c r="V89" s="198" t="s">
        <v>34</v>
      </c>
      <c r="W89" s="198"/>
      <c r="X89" s="198" t="s">
        <v>34</v>
      </c>
      <c r="Y89" s="198"/>
      <c r="Z89" s="220">
        <f t="shared" si="0"/>
        <v>0</v>
      </c>
      <c r="AA89" s="221"/>
      <c r="AB89" s="2"/>
    </row>
    <row r="90" spans="3:28" ht="40.5" customHeight="1" x14ac:dyDescent="0.25">
      <c r="C90" s="2"/>
      <c r="D90" s="213" t="str">
        <f>"OPERATOR"&amp;" "&amp;INPUT!C28</f>
        <v>OPERATOR INSTALATIE TMB A DESEURILOR REZIDUALE</v>
      </c>
      <c r="E90" s="214"/>
      <c r="F90" s="217" t="s">
        <v>34</v>
      </c>
      <c r="G90" s="218"/>
      <c r="H90" s="220">
        <f>IF(AND(INPUT!$E$6&gt;0%,INPUT!$E$28="DA"),INPUT!#REF!*INPUT!$G$75*(CEC+DEP)*INPUT!$E$6,0)</f>
        <v>0</v>
      </c>
      <c r="I90" s="224"/>
      <c r="J90" s="224"/>
      <c r="K90" s="215"/>
      <c r="L90" s="212">
        <f>IF(AND(INPUT!$E$6&gt;0%,INPUT!$E$20="DA",INPUT!E28="DA"),INPUT!$I$115*(CEC+DEP)*INPUT!$G$75*INPUT!$E$6,0)</f>
        <v>0</v>
      </c>
      <c r="M90" s="212"/>
      <c r="N90" s="212">
        <f>IF(AND(INPUT!$E$6&gt;0%,INPUT!$E$23="DA",INPUT!E28="DA"),INPUT!$I$119*(CEC+DEP)*INPUT!$G$75*INPUT!$E$6,0)</f>
        <v>0</v>
      </c>
      <c r="O90" s="212"/>
      <c r="P90" s="198" t="s">
        <v>34</v>
      </c>
      <c r="Q90" s="198"/>
      <c r="R90" s="198" t="s">
        <v>34</v>
      </c>
      <c r="S90" s="198"/>
      <c r="T90" s="198" t="s">
        <v>34</v>
      </c>
      <c r="U90" s="198"/>
      <c r="V90" s="198" t="s">
        <v>34</v>
      </c>
      <c r="W90" s="198"/>
      <c r="X90" s="198" t="s">
        <v>34</v>
      </c>
      <c r="Y90" s="198"/>
      <c r="Z90" s="220">
        <f t="shared" si="0"/>
        <v>0</v>
      </c>
      <c r="AA90" s="221"/>
      <c r="AB90" s="2"/>
    </row>
    <row r="91" spans="3:28" ht="40.5" customHeight="1" x14ac:dyDescent="0.25">
      <c r="C91" s="2"/>
      <c r="D91" s="213" t="e">
        <f>"OPERATOR"&amp;" "&amp;INPUT!#REF!</f>
        <v>#REF!</v>
      </c>
      <c r="E91" s="214"/>
      <c r="F91" s="217" t="s">
        <v>34</v>
      </c>
      <c r="G91" s="218"/>
      <c r="H91" s="220" t="e">
        <f>IF(AND(INPUT!$E$6&gt;0%,INPUT!#REF!="DA"),(INPUT!#REF!*INPUT!$G$75+INPUT!#REF!*INPUT!$G$72)*(CEC+DEP)*INPUT!$E$6,0)</f>
        <v>#REF!</v>
      </c>
      <c r="I91" s="224"/>
      <c r="J91" s="224"/>
      <c r="K91" s="215"/>
      <c r="L91" s="198" t="e">
        <f>IF(AND(INPUT!$E$6&gt;0%,INPUT!$E$20="DA",INPUT!#REF!="DA"),INPUT!$I$115*(CEC+DEP)*INPUT!$G$75*INPUT!$E$6,0)</f>
        <v>#REF!</v>
      </c>
      <c r="M91" s="198"/>
      <c r="N91" s="212" t="e">
        <f>IF(AND(INPUT!$E$6&gt;0%,INPUT!$E$23="DA",INPUT!#REF!="DA"),INPUT!$I$119*(CEC+DEP)*INPUT!$G$75*INPUT!$E$6,0)</f>
        <v>#REF!</v>
      </c>
      <c r="O91" s="212"/>
      <c r="P91" s="198" t="s">
        <v>34</v>
      </c>
      <c r="Q91" s="198"/>
      <c r="R91" s="198" t="s">
        <v>34</v>
      </c>
      <c r="S91" s="198"/>
      <c r="T91" s="198" t="s">
        <v>34</v>
      </c>
      <c r="U91" s="198"/>
      <c r="V91" s="198" t="s">
        <v>34</v>
      </c>
      <c r="W91" s="198"/>
      <c r="X91" s="198" t="s">
        <v>34</v>
      </c>
      <c r="Y91" s="198"/>
      <c r="Z91" s="220" t="e">
        <f t="shared" si="0"/>
        <v>#REF!</v>
      </c>
      <c r="AA91" s="221"/>
      <c r="AB91" s="2"/>
    </row>
    <row r="92" spans="3:28" ht="40.5" customHeight="1" x14ac:dyDescent="0.25">
      <c r="C92" s="2"/>
      <c r="D92" s="213" t="str">
        <f>"OPERATOR"&amp;" "&amp;INPUT!C30</f>
        <v xml:space="preserve">OPERATOR INSTALATIE INTEGRATA </v>
      </c>
      <c r="E92" s="214"/>
      <c r="F92" s="217" t="s">
        <v>34</v>
      </c>
      <c r="G92" s="218"/>
      <c r="H92" s="220">
        <f>IF(AND(INPUT!$E$6&gt;0%,INPUT!$E$30="DA"),(INPUT!#REF!*INPUT!$G$75+INPUT!$I$133*INPUT!$G$72)*(CEC+DEP)*INPUT!$E$6,0)</f>
        <v>0</v>
      </c>
      <c r="I92" s="224"/>
      <c r="J92" s="224"/>
      <c r="K92" s="215"/>
      <c r="L92" s="198">
        <f>IF(AND(INPUT!$E$6&gt;0%,INPUT!$E$20="DA",INPUT!E30="DA"),INPUT!$I$115*(CEC+DEP)*INPUT!$G$75*INPUT!$E$6,0)</f>
        <v>0</v>
      </c>
      <c r="M92" s="198"/>
      <c r="N92" s="212">
        <f>IF(AND(INPUT!$E$6&gt;0%,INPUT!$E$23="DA",INPUT!E30="DA"),INPUT!$I$119*(CEC+DEP)*INPUT!$G$75*INPUT!$E$6,0)</f>
        <v>0</v>
      </c>
      <c r="O92" s="212"/>
      <c r="P92" s="198" t="s">
        <v>34</v>
      </c>
      <c r="Q92" s="198"/>
      <c r="R92" s="198" t="s">
        <v>34</v>
      </c>
      <c r="S92" s="198"/>
      <c r="T92" s="198" t="s">
        <v>34</v>
      </c>
      <c r="U92" s="198"/>
      <c r="V92" s="198" t="s">
        <v>34</v>
      </c>
      <c r="W92" s="198"/>
      <c r="X92" s="198" t="s">
        <v>34</v>
      </c>
      <c r="Y92" s="198"/>
      <c r="Z92" s="220">
        <f t="shared" si="0"/>
        <v>0</v>
      </c>
      <c r="AA92" s="221"/>
      <c r="AB92" s="2"/>
    </row>
    <row r="93" spans="3:28" ht="40.5" customHeight="1" x14ac:dyDescent="0.25">
      <c r="C93" s="2"/>
      <c r="D93" s="213" t="e">
        <f>"OPERATOR"&amp;" "&amp;INPUT!#REF!</f>
        <v>#REF!</v>
      </c>
      <c r="E93" s="214"/>
      <c r="F93" s="217" t="s">
        <v>34</v>
      </c>
      <c r="G93" s="218"/>
      <c r="H93" s="220" t="e">
        <f>IF(AND(INPUT!$E$6&gt;0%,INPUT!#REF!="DA"),INPUT!#REF!*INPUT!$G$75*(CEC+DEP)*INPUT!$E$6,0)</f>
        <v>#REF!</v>
      </c>
      <c r="I93" s="224"/>
      <c r="J93" s="224"/>
      <c r="K93" s="215"/>
      <c r="L93" s="198" t="e">
        <f>IF(AND(INPUT!$E$6&gt;0%,INPUT!$E$20="DA",INPUT!#REF!="DA"),INPUT!$I$115*(CEC+DEP)*INPUT!$G$75*INPUT!$E$6,0)</f>
        <v>#REF!</v>
      </c>
      <c r="M93" s="198"/>
      <c r="N93" s="212" t="e">
        <f>IF(AND(INPUT!$E$6&gt;0%,INPUT!$E$23="DA",INPUT!#REF!="DA"),INPUT!$I$119*(CEC+DEP)*INPUT!$G$75*INPUT!$E$6,0)</f>
        <v>#REF!</v>
      </c>
      <c r="O93" s="212"/>
      <c r="P93" s="198" t="s">
        <v>34</v>
      </c>
      <c r="Q93" s="198"/>
      <c r="R93" s="198" t="s">
        <v>34</v>
      </c>
      <c r="S93" s="198"/>
      <c r="T93" s="198" t="s">
        <v>34</v>
      </c>
      <c r="U93" s="198"/>
      <c r="V93" s="198" t="s">
        <v>34</v>
      </c>
      <c r="W93" s="198"/>
      <c r="X93" s="198" t="s">
        <v>34</v>
      </c>
      <c r="Y93" s="198"/>
      <c r="Z93" s="220" t="e">
        <f t="shared" si="0"/>
        <v>#REF!</v>
      </c>
      <c r="AA93" s="221"/>
      <c r="AB93" s="2"/>
    </row>
    <row r="94" spans="3:28" ht="40.5" customHeight="1" x14ac:dyDescent="0.25">
      <c r="C94" s="2"/>
      <c r="D94" s="207" t="s">
        <v>37</v>
      </c>
      <c r="E94" s="208"/>
      <c r="F94" s="209" t="s">
        <v>34</v>
      </c>
      <c r="G94" s="210"/>
      <c r="H94" s="204" t="e">
        <f>SUM(H87:K93)</f>
        <v>#REF!</v>
      </c>
      <c r="I94" s="211"/>
      <c r="J94" s="211"/>
      <c r="K94" s="205"/>
      <c r="L94" s="204" t="e">
        <f t="shared" ref="L94" si="1">SUM(L90:M93)</f>
        <v>#REF!</v>
      </c>
      <c r="M94" s="205"/>
      <c r="N94" s="204" t="e">
        <f t="shared" ref="N94" si="2">SUM(N90:O93)</f>
        <v>#REF!</v>
      </c>
      <c r="O94" s="205"/>
      <c r="P94" s="204" t="e">
        <f t="shared" ref="P94" si="3">SUM(N94)</f>
        <v>#REF!</v>
      </c>
      <c r="Q94" s="205"/>
      <c r="R94" s="204" t="e">
        <f t="shared" ref="R94" si="4">SUM(P94)</f>
        <v>#REF!</v>
      </c>
      <c r="S94" s="205"/>
      <c r="T94" s="204" t="e">
        <f t="shared" ref="T94" si="5">SUM(R94)</f>
        <v>#REF!</v>
      </c>
      <c r="U94" s="205"/>
      <c r="V94" s="204" t="e">
        <f t="shared" ref="V94" si="6">SUM(T94)</f>
        <v>#REF!</v>
      </c>
      <c r="W94" s="205"/>
      <c r="X94" s="204" t="e">
        <f t="shared" ref="X94" si="7">SUM(V94)</f>
        <v>#REF!</v>
      </c>
      <c r="Y94" s="205"/>
      <c r="Z94" s="204" t="s">
        <v>34</v>
      </c>
      <c r="AA94" s="206"/>
      <c r="AB94" s="2"/>
    </row>
    <row r="95" spans="3:28" ht="40.5" customHeight="1" x14ac:dyDescent="0.25">
      <c r="C95" s="2"/>
      <c r="D95" s="213" t="s">
        <v>28</v>
      </c>
      <c r="E95" s="214"/>
      <c r="F95" s="216" t="s">
        <v>34</v>
      </c>
      <c r="G95" s="198"/>
      <c r="H95" s="220" t="e">
        <f>IF(AND(INPUT!$E$6&gt;0%,INPUT!$E$28="NU",INPUT!#REF!="NU",INPUT!$E$30="NU",INPUT!#REF!="NU"),(INPUT!#REF!-INPUT!#REF!)*(CEC+DEP)*INPUT!$E$6,0)</f>
        <v>#REF!</v>
      </c>
      <c r="I95" s="224"/>
      <c r="J95" s="224"/>
      <c r="K95" s="215"/>
      <c r="L95" s="198">
        <f>IF(AND(INPUT!$E$6&gt;0%,INPUT!E20="NU"),INPUT!I115*(CEC+DEP)*INPUT!$E$6,0)</f>
        <v>0</v>
      </c>
      <c r="M95" s="198"/>
      <c r="N95" s="198">
        <f>IF(AND(INPUT!$E$6&gt;0%,INPUT!E23="NU"),INPUT!I119*(CEC+DEP)*INPUT!$E$6,0)</f>
        <v>0</v>
      </c>
      <c r="O95" s="198"/>
      <c r="P95" s="198">
        <f>IF(AND(INPUT!$E$6&gt;0%,INPUT!$E$25="DA"),INPUT!I123*(CEC+DEP)*INPUT!$E$6,0)</f>
        <v>0</v>
      </c>
      <c r="Q95" s="198"/>
      <c r="R95" s="198">
        <f>IF(AND(INPUT!$E$6&gt;0%,INPUT!$E$28="DA"),INPUT!I127*(CEC+DEP)*INPUT!$E$6,0)</f>
        <v>0</v>
      </c>
      <c r="S95" s="198"/>
      <c r="T95" s="198" t="e">
        <f>IF(AND(INPUT!$E$6&gt;0%,INPUT!#REF!="DA"),(INPUT!#REF!+INPUT!#REF!)*(CEC+DEP)*INPUT!$E$6,0)</f>
        <v>#REF!</v>
      </c>
      <c r="U95" s="198"/>
      <c r="V95" s="198">
        <f>IF(AND(INPUT!$E$6&gt;0%,INPUT!$E$30="DA"),(INPUT!I138+INPUT!#REF!)*(CEC+DEP)*INPUT!$E$6,0)</f>
        <v>0</v>
      </c>
      <c r="W95" s="198"/>
      <c r="X95" s="198" t="e">
        <f>IF(AND(INPUT!$E$6&gt;0%,INPUT!#REF!="DA"),INPUT!#REF!*(CEC+DEP)*INPUT!$E$6,0)</f>
        <v>#REF!</v>
      </c>
      <c r="Y95" s="198"/>
      <c r="Z95" s="198" t="e">
        <f>SUM(L95:Y95)</f>
        <v>#REF!</v>
      </c>
      <c r="AA95" s="199"/>
      <c r="AB95" s="2"/>
    </row>
    <row r="96" spans="3:28" ht="19.899999999999999" customHeight="1" x14ac:dyDescent="0.25">
      <c r="C96" s="2"/>
      <c r="D96" s="2"/>
      <c r="E96" s="2"/>
      <c r="F96" s="2"/>
      <c r="G96" s="2"/>
      <c r="H96" s="2"/>
      <c r="I96" s="2"/>
      <c r="J96" s="2"/>
      <c r="K96" s="2"/>
      <c r="L96" s="2"/>
      <c r="M96" s="2"/>
      <c r="N96" s="2"/>
      <c r="O96" s="2"/>
      <c r="P96" s="2"/>
      <c r="Q96" s="2"/>
      <c r="R96" s="2"/>
      <c r="S96" s="2"/>
      <c r="T96" s="2"/>
      <c r="U96" s="2"/>
      <c r="V96" s="2"/>
      <c r="W96" s="2"/>
      <c r="X96" s="2"/>
      <c r="Y96" s="2"/>
      <c r="Z96" s="2"/>
      <c r="AA96" s="2"/>
      <c r="AB96" s="2"/>
    </row>
    <row r="98" spans="6:12" x14ac:dyDescent="0.25">
      <c r="H98" s="222"/>
      <c r="I98" s="223"/>
      <c r="J98" s="222"/>
      <c r="K98" s="223"/>
    </row>
    <row r="99" spans="6:12" x14ac:dyDescent="0.25">
      <c r="F99" s="8"/>
      <c r="J99" s="222"/>
      <c r="K99" s="223"/>
      <c r="L99" s="8"/>
    </row>
  </sheetData>
  <mergeCells count="137">
    <mergeCell ref="X85:Y85"/>
    <mergeCell ref="X87:Y87"/>
    <mergeCell ref="X86:Y86"/>
    <mergeCell ref="N95:O95"/>
    <mergeCell ref="J99:K99"/>
    <mergeCell ref="J98:K98"/>
    <mergeCell ref="H87:K87"/>
    <mergeCell ref="H88:K88"/>
    <mergeCell ref="H89:K89"/>
    <mergeCell ref="H90:K90"/>
    <mergeCell ref="H91:K91"/>
    <mergeCell ref="H92:K92"/>
    <mergeCell ref="H93:K93"/>
    <mergeCell ref="H95:K95"/>
    <mergeCell ref="P95:Q95"/>
    <mergeCell ref="R95:S95"/>
    <mergeCell ref="T95:U95"/>
    <mergeCell ref="V95:W95"/>
    <mergeCell ref="X95:Y95"/>
    <mergeCell ref="L92:M92"/>
    <mergeCell ref="L93:M93"/>
    <mergeCell ref="P88:Q88"/>
    <mergeCell ref="P89:Q89"/>
    <mergeCell ref="P90:Q90"/>
    <mergeCell ref="F84:G84"/>
    <mergeCell ref="J84:K84"/>
    <mergeCell ref="L84:M84"/>
    <mergeCell ref="N84:O84"/>
    <mergeCell ref="P84:Q84"/>
    <mergeCell ref="Z93:AA93"/>
    <mergeCell ref="Z95:AA95"/>
    <mergeCell ref="H84:I84"/>
    <mergeCell ref="H98:I98"/>
    <mergeCell ref="Z84:AA84"/>
    <mergeCell ref="Z85:AA85"/>
    <mergeCell ref="Z86:AA86"/>
    <mergeCell ref="Z87:AA87"/>
    <mergeCell ref="Z88:AA88"/>
    <mergeCell ref="Z89:AA89"/>
    <mergeCell ref="Z90:AA90"/>
    <mergeCell ref="Z91:AA91"/>
    <mergeCell ref="Z92:AA92"/>
    <mergeCell ref="T84:U84"/>
    <mergeCell ref="V84:W84"/>
    <mergeCell ref="X84:Y84"/>
    <mergeCell ref="R84:S84"/>
    <mergeCell ref="R85:S85"/>
    <mergeCell ref="T85:U85"/>
    <mergeCell ref="F95:G95"/>
    <mergeCell ref="L86:M86"/>
    <mergeCell ref="D95:E95"/>
    <mergeCell ref="D87:E87"/>
    <mergeCell ref="D88:E88"/>
    <mergeCell ref="D89:E89"/>
    <mergeCell ref="D90:E90"/>
    <mergeCell ref="D91:E91"/>
    <mergeCell ref="D92:E92"/>
    <mergeCell ref="D93:E93"/>
    <mergeCell ref="D86:E86"/>
    <mergeCell ref="F86:G86"/>
    <mergeCell ref="F87:G87"/>
    <mergeCell ref="F93:G93"/>
    <mergeCell ref="L95:M95"/>
    <mergeCell ref="F88:G88"/>
    <mergeCell ref="F89:G89"/>
    <mergeCell ref="F90:G90"/>
    <mergeCell ref="F91:G91"/>
    <mergeCell ref="F92:G92"/>
    <mergeCell ref="L88:M88"/>
    <mergeCell ref="L89:M89"/>
    <mergeCell ref="L90:M90"/>
    <mergeCell ref="L91:M91"/>
    <mergeCell ref="D85:E85"/>
    <mergeCell ref="T86:U86"/>
    <mergeCell ref="V86:W86"/>
    <mergeCell ref="L87:M87"/>
    <mergeCell ref="N87:O87"/>
    <mergeCell ref="P87:Q87"/>
    <mergeCell ref="R87:S87"/>
    <mergeCell ref="T87:U87"/>
    <mergeCell ref="H86:I86"/>
    <mergeCell ref="J86:K86"/>
    <mergeCell ref="N86:O86"/>
    <mergeCell ref="P86:Q86"/>
    <mergeCell ref="R86:S86"/>
    <mergeCell ref="V87:W87"/>
    <mergeCell ref="F85:G85"/>
    <mergeCell ref="H85:I85"/>
    <mergeCell ref="J85:K85"/>
    <mergeCell ref="L85:M85"/>
    <mergeCell ref="N85:O85"/>
    <mergeCell ref="P85:Q85"/>
    <mergeCell ref="V85:W85"/>
    <mergeCell ref="P91:Q91"/>
    <mergeCell ref="P92:Q92"/>
    <mergeCell ref="P93:Q93"/>
    <mergeCell ref="N88:O88"/>
    <mergeCell ref="N89:O89"/>
    <mergeCell ref="N90:O90"/>
    <mergeCell ref="N91:O91"/>
    <mergeCell ref="N92:O92"/>
    <mergeCell ref="N93:O93"/>
    <mergeCell ref="T88:U88"/>
    <mergeCell ref="T89:U89"/>
    <mergeCell ref="T90:U90"/>
    <mergeCell ref="T91:U91"/>
    <mergeCell ref="T92:U92"/>
    <mergeCell ref="T93:U93"/>
    <mergeCell ref="R88:S88"/>
    <mergeCell ref="R89:S89"/>
    <mergeCell ref="R90:S90"/>
    <mergeCell ref="R91:S91"/>
    <mergeCell ref="R92:S92"/>
    <mergeCell ref="R93:S93"/>
    <mergeCell ref="X88:Y88"/>
    <mergeCell ref="X89:Y89"/>
    <mergeCell ref="X90:Y90"/>
    <mergeCell ref="X91:Y91"/>
    <mergeCell ref="X92:Y92"/>
    <mergeCell ref="X93:Y93"/>
    <mergeCell ref="V88:W88"/>
    <mergeCell ref="V89:W89"/>
    <mergeCell ref="V90:W90"/>
    <mergeCell ref="V91:W91"/>
    <mergeCell ref="V92:W92"/>
    <mergeCell ref="V93:W93"/>
    <mergeCell ref="X94:Y94"/>
    <mergeCell ref="Z94:AA94"/>
    <mergeCell ref="D94:E94"/>
    <mergeCell ref="F94:G94"/>
    <mergeCell ref="H94:K94"/>
    <mergeCell ref="L94:M94"/>
    <mergeCell ref="N94:O94"/>
    <mergeCell ref="P94:Q94"/>
    <mergeCell ref="R94:S94"/>
    <mergeCell ref="T94:U94"/>
    <mergeCell ref="V94:W94"/>
  </mergeCells>
  <conditionalFormatting sqref="F85:AA86 F87:H93 L87:AA93 F94:G94 F95:H95 L95:AA95">
    <cfRule type="containsText" dxfId="1" priority="1" operator="containsText" text="NA">
      <formula>NOT(ISERROR(SEARCH("NA",F85)))</formula>
    </cfRule>
    <cfRule type="cellIs" dxfId="0" priority="2" operator="greaterThanOrEqual">
      <formula>0</formula>
    </cfRule>
  </conditionalFormatting>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vt:i4>
      </vt:variant>
    </vt:vector>
  </HeadingPairs>
  <TitlesOfParts>
    <vt:vector size="10" baseType="lpstr">
      <vt:lpstr>Sheet4</vt:lpstr>
      <vt:lpstr>Anexa 3_START</vt:lpstr>
      <vt:lpstr>INSTRUCTIUNI</vt:lpstr>
      <vt:lpstr>INPUT</vt:lpstr>
      <vt:lpstr>OUTPUT</vt:lpstr>
      <vt:lpstr>Log in</vt:lpstr>
      <vt:lpstr>TAXA</vt:lpstr>
      <vt:lpstr>TARIF</vt:lpstr>
      <vt:lpstr>CEC</vt:lpstr>
      <vt:lpstr>TVA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Armasu</dc:creator>
  <cp:lastModifiedBy>59283 59283</cp:lastModifiedBy>
  <cp:lastPrinted>2023-04-20T11:46:08Z</cp:lastPrinted>
  <dcterms:created xsi:type="dcterms:W3CDTF">2022-10-31T11:13:57Z</dcterms:created>
  <dcterms:modified xsi:type="dcterms:W3CDTF">2023-12-28T09:52:01Z</dcterms:modified>
</cp:coreProperties>
</file>